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1 S-M Geo/"/>
    </mc:Choice>
  </mc:AlternateContent>
  <xr:revisionPtr revIDLastSave="12" documentId="8_{BF425E67-81A1-4DEA-AA39-B46BE1273A40}" xr6:coauthVersionLast="47" xr6:coauthVersionMax="47" xr10:uidLastSave="{CE755DC7-0C1E-4520-AD1A-E8F995991942}"/>
  <bookViews>
    <workbookView xWindow="-120" yWindow="-120" windowWidth="29040" windowHeight="15720" xr2:uid="{8A4B2D83-D4F7-4842-A665-A66F94D0DFA0}"/>
  </bookViews>
  <sheets>
    <sheet name="All Applications" sheetId="1" r:id="rId1"/>
  </sheets>
  <externalReferences>
    <externalReference r:id="rId2"/>
  </externalReferences>
  <definedNames>
    <definedName name="_xlnm.Print_Area" localSheetId="0">'All Applications'!$A$1:$AF$83</definedName>
    <definedName name="_xlnm.Print_Titles" localSheetId="0">'All Applications'!$A:$A,'All Applications'!$5:$5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7" i="1" l="1"/>
  <c r="L75" i="1"/>
  <c r="L62" i="1"/>
  <c r="L14" i="1"/>
  <c r="L33" i="1"/>
  <c r="L15" i="1"/>
  <c r="L39" i="1"/>
  <c r="L42" i="1"/>
  <c r="L35" i="1"/>
  <c r="L74" i="1"/>
  <c r="L11" i="1"/>
  <c r="L51" i="1"/>
  <c r="L55" i="1"/>
  <c r="L28" i="1"/>
  <c r="L60" i="1"/>
  <c r="L69" i="1"/>
  <c r="L44" i="1"/>
  <c r="L36" i="1"/>
  <c r="L12" i="1"/>
  <c r="L27" i="1"/>
  <c r="L45" i="1"/>
  <c r="L63" i="1"/>
  <c r="L19" i="1"/>
  <c r="L79" i="1"/>
  <c r="K78" i="1"/>
  <c r="L77" i="1"/>
  <c r="L70" i="1"/>
  <c r="L65" i="1"/>
  <c r="L64" i="1"/>
  <c r="L58" i="1"/>
  <c r="L56" i="1"/>
  <c r="L53" i="1"/>
  <c r="L52" i="1"/>
  <c r="L50" i="1"/>
  <c r="L48" i="1"/>
  <c r="L46" i="1"/>
  <c r="L40" i="1"/>
  <c r="L38" i="1"/>
  <c r="L34" i="1"/>
  <c r="L30" i="1"/>
  <c r="L29" i="1"/>
  <c r="L24" i="1"/>
  <c r="L23" i="1"/>
  <c r="L22" i="1"/>
  <c r="L20" i="1"/>
  <c r="L18" i="1"/>
  <c r="L16" i="1"/>
  <c r="L10" i="1"/>
  <c r="L8" i="1"/>
  <c r="L7" i="1"/>
  <c r="M3" i="1"/>
  <c r="M2" i="1"/>
  <c r="K77" i="1" s="1"/>
  <c r="L49" i="1" l="1"/>
  <c r="K59" i="1"/>
  <c r="K23" i="1"/>
  <c r="L41" i="1"/>
  <c r="L59" i="1"/>
  <c r="L61" i="1"/>
  <c r="K47" i="1"/>
  <c r="K29" i="1"/>
  <c r="K65" i="1"/>
  <c r="K12" i="1"/>
  <c r="K30" i="1"/>
  <c r="L66" i="1"/>
  <c r="K71" i="1"/>
  <c r="K41" i="1"/>
  <c r="K11" i="1"/>
  <c r="K17" i="1"/>
  <c r="K53" i="1"/>
  <c r="L17" i="1"/>
  <c r="K35" i="1"/>
  <c r="K18" i="1"/>
  <c r="L54" i="1"/>
  <c r="L72" i="1"/>
  <c r="K66" i="1"/>
  <c r="L71" i="1"/>
  <c r="K72" i="1"/>
  <c r="K7" i="1"/>
  <c r="K25" i="1"/>
  <c r="K43" i="1"/>
  <c r="K67" i="1"/>
  <c r="K19" i="1"/>
  <c r="K31" i="1"/>
  <c r="K37" i="1"/>
  <c r="K49" i="1"/>
  <c r="K55" i="1"/>
  <c r="K61" i="1"/>
  <c r="K73" i="1"/>
  <c r="L13" i="1"/>
  <c r="L25" i="1"/>
  <c r="L31" i="1"/>
  <c r="L37" i="1"/>
  <c r="L43" i="1"/>
  <c r="L73" i="1"/>
  <c r="K62" i="1"/>
  <c r="L47" i="1"/>
  <c r="L78" i="1"/>
  <c r="K24" i="1"/>
  <c r="K36" i="1"/>
  <c r="K42" i="1"/>
  <c r="K48" i="1"/>
  <c r="K54" i="1"/>
  <c r="K60" i="1"/>
  <c r="K79" i="1"/>
  <c r="K13" i="1"/>
  <c r="K8" i="1"/>
  <c r="K14" i="1"/>
  <c r="K26" i="1"/>
  <c r="K32" i="1"/>
  <c r="K44" i="1"/>
  <c r="K50" i="1"/>
  <c r="K56" i="1"/>
  <c r="K68" i="1"/>
  <c r="L26" i="1"/>
  <c r="L32" i="1"/>
  <c r="L68" i="1"/>
  <c r="K9" i="1"/>
  <c r="K15" i="1"/>
  <c r="K21" i="1"/>
  <c r="K27" i="1"/>
  <c r="K33" i="1"/>
  <c r="K39" i="1"/>
  <c r="K45" i="1"/>
  <c r="K51" i="1"/>
  <c r="K57" i="1"/>
  <c r="K63" i="1"/>
  <c r="K69" i="1"/>
  <c r="K75" i="1"/>
  <c r="L9" i="1"/>
  <c r="L21" i="1"/>
  <c r="L57" i="1"/>
  <c r="K20" i="1"/>
  <c r="K38" i="1"/>
  <c r="K74" i="1"/>
  <c r="K10" i="1"/>
  <c r="K16" i="1"/>
  <c r="K22" i="1"/>
  <c r="K28" i="1"/>
  <c r="K34" i="1"/>
  <c r="K40" i="1"/>
  <c r="K46" i="1"/>
  <c r="K52" i="1"/>
  <c r="K58" i="1"/>
  <c r="K64" i="1"/>
  <c r="K70" i="1"/>
</calcChain>
</file>

<file path=xl/sharedStrings.xml><?xml version="1.0" encoding="utf-8"?>
<sst xmlns="http://schemas.openxmlformats.org/spreadsheetml/2006/main" count="1616" uniqueCount="315">
  <si>
    <t>HC Total Balance - Medium Counties</t>
  </si>
  <si>
    <t>HC Total Balance - Small Counties</t>
  </si>
  <si>
    <t>All Applications</t>
  </si>
  <si>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</si>
  <si>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</si>
  <si>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</si>
  <si>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</si>
  <si>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</si>
  <si>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</si>
  <si>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</si>
  <si>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</si>
  <si>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Competitive HC Request Amount</t>
  </si>
  <si>
    <t>Eligible For Funding?</t>
  </si>
  <si>
    <t>Meets the County Size Funding Test?</t>
  </si>
  <si>
    <t>County Award Tally</t>
  </si>
  <si>
    <t>Priority Level</t>
  </si>
  <si>
    <t>PHA Area of Opportunity</t>
  </si>
  <si>
    <t>Qualifies for LGAO Goal?</t>
  </si>
  <si>
    <t>LGAO/ continuous support since 2023?</t>
  </si>
  <si>
    <t>LGAO/ continuous support since 2024?</t>
  </si>
  <si>
    <t>LGAO - lower preference?</t>
  </si>
  <si>
    <t>Qualifies for the SunRail Goal?</t>
  </si>
  <si>
    <t>Level of SunRail Station</t>
  </si>
  <si>
    <t>Qualifies for Permit Ready Goal?</t>
  </si>
  <si>
    <t>Family Dev in Medium County that qualifies for the Geographic Area of Opportunity / SADDA Funding Goal?</t>
  </si>
  <si>
    <t>Total Points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</si>
  <si>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</si>
  <si>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</si>
  <si>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</si>
  <si>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</si>
  <si>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</si>
  <si>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Permit Ready Tier status</t>
  </si>
  <si>
    <t>Florida Job Creation Preference</t>
  </si>
  <si>
    <t>Lottery Number</t>
  </si>
  <si>
    <t>Fund?</t>
  </si>
  <si>
    <t>Eligible Applications</t>
  </si>
  <si>
    <t>2026-171C</t>
  </si>
  <si>
    <t>Sunset Ridge</t>
  </si>
  <si>
    <t>Leon</t>
  </si>
  <si>
    <t>M</t>
  </si>
  <si>
    <t>Michael Ruane</t>
  </si>
  <si>
    <t>CORE Sunset Ridge Developer LLC</t>
  </si>
  <si>
    <t>F</t>
  </si>
  <si>
    <t>Y</t>
  </si>
  <si>
    <t>N</t>
  </si>
  <si>
    <t>N/A</t>
  </si>
  <si>
    <t>NC</t>
  </si>
  <si>
    <t>A</t>
  </si>
  <si>
    <t>2026-172C</t>
  </si>
  <si>
    <t>Parkside Village</t>
  </si>
  <si>
    <t>Volusia</t>
  </si>
  <si>
    <t>CORE Parkside Village Developer LLC</t>
  </si>
  <si>
    <t>2026-173C</t>
  </si>
  <si>
    <t>Pinnacle on Grand</t>
  </si>
  <si>
    <t>Pasco</t>
  </si>
  <si>
    <t>David O. Deutch</t>
  </si>
  <si>
    <t>Pinnacle Communities II, LLC</t>
  </si>
  <si>
    <t>2026-174C</t>
  </si>
  <si>
    <t>Palatka Senior</t>
  </si>
  <si>
    <t>Putnam</t>
  </si>
  <si>
    <t>S</t>
  </si>
  <si>
    <t>Timothy M. Morgan</t>
  </si>
  <si>
    <t>JIC Florida Development, LLC</t>
  </si>
  <si>
    <t>E, Non-ALF</t>
  </si>
  <si>
    <t>2026-175C</t>
  </si>
  <si>
    <t>Sebring Apartments</t>
  </si>
  <si>
    <t>Highlands</t>
  </si>
  <si>
    <t>2026-176C</t>
  </si>
  <si>
    <t>The Fountains at Hidden Lake Phase II</t>
  </si>
  <si>
    <t>Citrus</t>
  </si>
  <si>
    <t>Matthew A. Rieger</t>
  </si>
  <si>
    <t>HTG Hidden Lake Developer II, LLC</t>
  </si>
  <si>
    <t>2026-177C</t>
  </si>
  <si>
    <t>Brook Meadows</t>
  </si>
  <si>
    <t>Alachua</t>
  </si>
  <si>
    <t>J. David Page</t>
  </si>
  <si>
    <t>Southport Development, Inc., a WA corporation doing business in FL as Southport Development Services, Inc.</t>
  </si>
  <si>
    <t>2026-178C</t>
  </si>
  <si>
    <t>Spring Meadows</t>
  </si>
  <si>
    <t>Sarasota</t>
  </si>
  <si>
    <t>2026-179C</t>
  </si>
  <si>
    <t>Pinnacle Station</t>
  </si>
  <si>
    <t>Osceola</t>
  </si>
  <si>
    <t>Pinnacle Communities II, LLC; DDER Development, LLC</t>
  </si>
  <si>
    <t>2026-180C</t>
  </si>
  <si>
    <t>Poinciana Parc Phase II</t>
  </si>
  <si>
    <t>Oscar Sol</t>
  </si>
  <si>
    <t>Poinciana Parc 2 Dev, LLC</t>
  </si>
  <si>
    <t>B</t>
  </si>
  <si>
    <t>2026-181C</t>
  </si>
  <si>
    <t>Robin Village</t>
  </si>
  <si>
    <t>Brevard</t>
  </si>
  <si>
    <t>Deion R. Lowery</t>
  </si>
  <si>
    <t>DDER Development, LLC</t>
  </si>
  <si>
    <t>2026-182C</t>
  </si>
  <si>
    <t>Remington Lofts</t>
  </si>
  <si>
    <t>Washington</t>
  </si>
  <si>
    <t>Jeffrey J. Woda</t>
  </si>
  <si>
    <t>The Woda Group, Inc.</t>
  </si>
  <si>
    <t>2026-183C</t>
  </si>
  <si>
    <t>Merrillwood Apartments</t>
  </si>
  <si>
    <t>Darren Smith</t>
  </si>
  <si>
    <t>Alachua Housing Developer, LLC; SHAG Merrillwood Developer, LLC</t>
  </si>
  <si>
    <t>2026-184C</t>
  </si>
  <si>
    <t>Westside Phase II</t>
  </si>
  <si>
    <t>NSBHDC Developer, LLC; Westside Phase II Fortis Developer, LLC</t>
  </si>
  <si>
    <t>2026-185C</t>
  </si>
  <si>
    <t>Vesta at Osowaw</t>
  </si>
  <si>
    <t>Hernando</t>
  </si>
  <si>
    <t>Kory Geans</t>
  </si>
  <si>
    <t>Newstar Development, LLC; Middleburg Communities, LLC</t>
  </si>
  <si>
    <t>2026-186C</t>
  </si>
  <si>
    <t>Rockledge Apartments</t>
  </si>
  <si>
    <t>C. Hunter Nelson</t>
  </si>
  <si>
    <t>ECG Rockledge Developer, LLC</t>
  </si>
  <si>
    <t>2026-187C</t>
  </si>
  <si>
    <t>Cottondale Lofts</t>
  </si>
  <si>
    <t>Jackson</t>
  </si>
  <si>
    <t>2026-188C</t>
  </si>
  <si>
    <t>The Palms at Spring Hill</t>
  </si>
  <si>
    <t>Renee Sandell</t>
  </si>
  <si>
    <t>Paces Preservation Partners, LLC</t>
  </si>
  <si>
    <t>2026-189C</t>
  </si>
  <si>
    <t>Jupiter Greene</t>
  </si>
  <si>
    <t>Columbia</t>
  </si>
  <si>
    <t>2026-190C</t>
  </si>
  <si>
    <t>Zephyrhills</t>
  </si>
  <si>
    <t>Saki S. Middleton</t>
  </si>
  <si>
    <t>John Stanley Florida Inc.</t>
  </si>
  <si>
    <t>A/R</t>
  </si>
  <si>
    <t>2026-191C</t>
  </si>
  <si>
    <t>Murdock Square</t>
  </si>
  <si>
    <t>Charlotte</t>
  </si>
  <si>
    <t>HTG Murdock Developer, LLC</t>
  </si>
  <si>
    <t>2026-192C</t>
  </si>
  <si>
    <t>Vista Pointe at St. Joe</t>
  </si>
  <si>
    <t>Gulf</t>
  </si>
  <si>
    <t>2026-193C</t>
  </si>
  <si>
    <t>Hope @ Debra Heights</t>
  </si>
  <si>
    <t>Timothy B Sittema</t>
  </si>
  <si>
    <t>CSE Communities Florida LLC; Building Hope, Inc.; Bethlehem Companies, LLC</t>
  </si>
  <si>
    <t>2026-194C</t>
  </si>
  <si>
    <t>Royal Park Seniors</t>
  </si>
  <si>
    <t>Lindsay Sammons</t>
  </si>
  <si>
    <t>BDG Royal Park Seniors Developer, LLC</t>
  </si>
  <si>
    <t>2026-195C</t>
  </si>
  <si>
    <t>Emerald Manor</t>
  </si>
  <si>
    <t>Seminole</t>
  </si>
  <si>
    <t>Scott Zimmerman</t>
  </si>
  <si>
    <t>BDG Emerald Manor Developer, LLC</t>
  </si>
  <si>
    <t>2026-196C</t>
  </si>
  <si>
    <t>Longwood Gardens</t>
  </si>
  <si>
    <t>Longwood Gardens Dev, LLC</t>
  </si>
  <si>
    <t>2026-197C</t>
  </si>
  <si>
    <t>Bayou Bend Residences</t>
  </si>
  <si>
    <t>Kenneth Naylor</t>
  </si>
  <si>
    <t>Bayou Bend Residences Development, LLC</t>
  </si>
  <si>
    <t>2026-198C</t>
  </si>
  <si>
    <t>Sugg Redevelopment</t>
  </si>
  <si>
    <t>Manatee</t>
  </si>
  <si>
    <t>Fortis Sugg Redevelopment Developer, LLC; HACB Developer, LLC</t>
  </si>
  <si>
    <t>2026-199C</t>
  </si>
  <si>
    <t>Magnolia Senior</t>
  </si>
  <si>
    <t>Carmen Chubb</t>
  </si>
  <si>
    <t>New Affordable Housing Partners, LLC; Tallahassee Housing Economic Corporation</t>
  </si>
  <si>
    <t>2026-201C</t>
  </si>
  <si>
    <t>Renaissance Hall Senior Living</t>
  </si>
  <si>
    <t>Collier</t>
  </si>
  <si>
    <t>Steven C Kirk</t>
  </si>
  <si>
    <t>Rural Neighborhoods, Incorporated</t>
  </si>
  <si>
    <t>2026-202C</t>
  </si>
  <si>
    <t>Banyan Crossings</t>
  </si>
  <si>
    <t>BDG Banyan Crossings Developer, LLC</t>
  </si>
  <si>
    <t>2026-203C</t>
  </si>
  <si>
    <t>Sunray Station</t>
  </si>
  <si>
    <t>HTG Sunray Developer, LLC</t>
  </si>
  <si>
    <t>2026-204C</t>
  </si>
  <si>
    <t>Jacob Heights</t>
  </si>
  <si>
    <t>Okaloosa</t>
  </si>
  <si>
    <t>James R. Hoover</t>
  </si>
  <si>
    <t xml:space="preserve">TVC Development, Inc. </t>
  </si>
  <si>
    <t>2026-205C</t>
  </si>
  <si>
    <t>Vista at Poinciana</t>
  </si>
  <si>
    <t>Vista at Poinciana Development, LLC</t>
  </si>
  <si>
    <t>2026-206C</t>
  </si>
  <si>
    <t>Madison Oaks East</t>
  </si>
  <si>
    <t>Marion</t>
  </si>
  <si>
    <t>Patrick E. Law</t>
  </si>
  <si>
    <t>ARD Madison Oaks East, LLC; New South Residential, LLC</t>
  </si>
  <si>
    <t>2026-207C</t>
  </si>
  <si>
    <t>Madison Oaks West II</t>
  </si>
  <si>
    <t>ARD Madison Oaks West II, LLC; New South Residential, LLC</t>
  </si>
  <si>
    <t>2026-208C</t>
  </si>
  <si>
    <t>Madison Cove</t>
  </si>
  <si>
    <t>ARD Madison Cove, LLC; New South Residential, LLC</t>
  </si>
  <si>
    <t>2026-209C</t>
  </si>
  <si>
    <t>Solara at Lake City</t>
  </si>
  <si>
    <t>Janet M Stringfellow</t>
  </si>
  <si>
    <t>L&amp;E Community, LLC; VOAF Ortus Developer, LLC</t>
  </si>
  <si>
    <t>2026-210C</t>
  </si>
  <si>
    <t>Suntree Commons</t>
  </si>
  <si>
    <t>2026-211C</t>
  </si>
  <si>
    <t>The Preserve at Moon Lake</t>
  </si>
  <si>
    <t>Preserve at Moon Lake Development, LLC</t>
  </si>
  <si>
    <t>2026-212C</t>
  </si>
  <si>
    <t>Ekos at the Springs</t>
  </si>
  <si>
    <t>Christopher L. Shear</t>
  </si>
  <si>
    <t>MHP Seminole I Developer, LLC</t>
  </si>
  <si>
    <t>2026-213C</t>
  </si>
  <si>
    <t>Pecan Creek</t>
  </si>
  <si>
    <t>Clifton E. Phillips</t>
  </si>
  <si>
    <t>Roundstone Development, LLC</t>
  </si>
  <si>
    <t>2026-214C</t>
  </si>
  <si>
    <t>Cypress Point Estates</t>
  </si>
  <si>
    <t>2026-215C</t>
  </si>
  <si>
    <t>DeLand Station</t>
  </si>
  <si>
    <t>J. David Heller</t>
  </si>
  <si>
    <t>DeLand Station Developer LLC; WCZ Development, LLC</t>
  </si>
  <si>
    <t>2026-216C</t>
  </si>
  <si>
    <t>County Line Lofts</t>
  </si>
  <si>
    <t>County Line Lofts Developer LLC; WCZ Development, LLC</t>
  </si>
  <si>
    <t>2026-217C</t>
  </si>
  <si>
    <t>Pinnacle at Moore's Creek</t>
  </si>
  <si>
    <t>St. Lucie</t>
  </si>
  <si>
    <t>2026-218C</t>
  </si>
  <si>
    <t>Kelli Grove</t>
  </si>
  <si>
    <t>Clay</t>
  </si>
  <si>
    <t>2026-219C</t>
  </si>
  <si>
    <t>Ekos at Moon Lake</t>
  </si>
  <si>
    <t>MHP Pasco IV Developer, LLC</t>
  </si>
  <si>
    <t>2026-220C</t>
  </si>
  <si>
    <t>Labelle Acres</t>
  </si>
  <si>
    <t>Hendry</t>
  </si>
  <si>
    <t>2026-221C</t>
  </si>
  <si>
    <t>Warrington Senior Living</t>
  </si>
  <si>
    <t>Escambia</t>
  </si>
  <si>
    <t>CORE Warrington Senior Developer LLC</t>
  </si>
  <si>
    <t>2026-222C</t>
  </si>
  <si>
    <t>Corbridge Park</t>
  </si>
  <si>
    <t>Jonathan L. Wolf</t>
  </si>
  <si>
    <t>Corbridge Park Developer, LLC</t>
  </si>
  <si>
    <t>2026-223C</t>
  </si>
  <si>
    <t>Bayside Gardens</t>
  </si>
  <si>
    <t>Carol Gardner</t>
  </si>
  <si>
    <t>25 Robinwood Developers, LLC; Bayside Development of Fort Walton, LLC</t>
  </si>
  <si>
    <t>2026-224C</t>
  </si>
  <si>
    <t>Westbury Commons</t>
  </si>
  <si>
    <t>Westbury Commons Property Developer, LLC</t>
  </si>
  <si>
    <t>2026-225C</t>
  </si>
  <si>
    <t>The Courts at Carver Square</t>
  </si>
  <si>
    <t>Flagler</t>
  </si>
  <si>
    <t>Joseph Chambers</t>
  </si>
  <si>
    <t>Flagler Redevelopment Partners, LLC; FCHA Affordable Development, LLC</t>
  </si>
  <si>
    <t>2026-226C</t>
  </si>
  <si>
    <t>Ardent at West Melbourne</t>
  </si>
  <si>
    <t>Doak D. Brown</t>
  </si>
  <si>
    <t>Brownstone Affordable Housing, Ltd.; Mears Development &amp; Construction, Inc.</t>
  </si>
  <si>
    <t>2026-227C</t>
  </si>
  <si>
    <t>Talland Park</t>
  </si>
  <si>
    <t>Talland Park Developer, LLC; SHA Development, LLC</t>
  </si>
  <si>
    <t>2026-228C</t>
  </si>
  <si>
    <t>Ardent Blu Apartments</t>
  </si>
  <si>
    <t>Bay</t>
  </si>
  <si>
    <t>2026-229C</t>
  </si>
  <si>
    <t>Ardent Run</t>
  </si>
  <si>
    <t>2026-230C</t>
  </si>
  <si>
    <t>The Beacon at Bayside</t>
  </si>
  <si>
    <t>2026-231C</t>
  </si>
  <si>
    <t>Ekos Melbourne Landings</t>
  </si>
  <si>
    <t>MHP Brevard II Developer, LLC</t>
  </si>
  <si>
    <t>2026-232C</t>
  </si>
  <si>
    <t xml:space="preserve">The Pointe at Mossy Oak </t>
  </si>
  <si>
    <t>Wakulla</t>
  </si>
  <si>
    <t>Joseph Chapman</t>
  </si>
  <si>
    <t>Royal American Properties, LLC; RACB Developer, LLC</t>
  </si>
  <si>
    <t>2026-233C</t>
  </si>
  <si>
    <t>Grandview Pointe</t>
  </si>
  <si>
    <t>2026-234C</t>
  </si>
  <si>
    <t>Keystone Place</t>
  </si>
  <si>
    <t>Keystone Place Dev, LLC</t>
  </si>
  <si>
    <t>2026-235C</t>
  </si>
  <si>
    <t>Arbours at Poinciana</t>
  </si>
  <si>
    <t>Sam Johnston</t>
  </si>
  <si>
    <t>Arbour Valley Development, LLC</t>
  </si>
  <si>
    <t>2026-236C</t>
  </si>
  <si>
    <t>Arbours at Punta Gorda</t>
  </si>
  <si>
    <t>2026-237C</t>
  </si>
  <si>
    <t>FBC Affordable P1C</t>
  </si>
  <si>
    <t>Daniel Coakley</t>
  </si>
  <si>
    <t>FBC Affordable P1C Developer, LLC</t>
  </si>
  <si>
    <t>2026-238C</t>
  </si>
  <si>
    <t>Autumn Palms North Port</t>
  </si>
  <si>
    <t>Michael Allan</t>
  </si>
  <si>
    <t>ReVital Development Group, LLC; DDER Development, LLC</t>
  </si>
  <si>
    <t>2026-239C</t>
  </si>
  <si>
    <t>Clermont Ridge Senior Villas II</t>
  </si>
  <si>
    <t>Lake</t>
  </si>
  <si>
    <t>Scott Macdonald</t>
  </si>
  <si>
    <t>Blue CR2 Developer, LLC ; PROVIDENT HOUSING SOLUTIONS, INCORPORATED</t>
  </si>
  <si>
    <t>2026-241C</t>
  </si>
  <si>
    <t>Vesta at Gemini</t>
  </si>
  <si>
    <t>Ineligible Applications</t>
  </si>
  <si>
    <t>2026-170C</t>
  </si>
  <si>
    <t>Legacy Village 2</t>
  </si>
  <si>
    <t>Blue LV2 Developer, LLC ; CASL Developer, LLC</t>
  </si>
  <si>
    <t>2026-200C</t>
  </si>
  <si>
    <t>Cardinal Oaks Phase Two</t>
  </si>
  <si>
    <t>Paula Rhodes</t>
  </si>
  <si>
    <t>InVictus Development, LLC; Urban Affordable Development, LLC; ADC Communities II, LLC</t>
  </si>
  <si>
    <t>2026-240C</t>
  </si>
  <si>
    <t>Eagle Village</t>
  </si>
  <si>
    <t>Larry  Rush</t>
  </si>
  <si>
    <t>Buckeye Community Hope Foundation; Wings of Tomorrow</t>
  </si>
  <si>
    <t>On January 30, 2026,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</si>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</sst>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9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6" fillId="0" borderId="0" xfId="1" applyNumberFormat="1" applyFont="1" applyBorder="1" applyAlignment="1">
      <alignment horizontal="left" vertical="center"/>
    </xf>
    <xf numFmtId="164" fontId="6" fillId="0" borderId="0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0" xfId="1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4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vertical="center"/>
    </xf>
    <xf numFmtId="0" fontId="8" fillId="0" borderId="4" xfId="0" applyFont="1" applyBorder="1" applyAlignment="1" applyProtection="1">
      <alignment horizontal="center" vertical="center" wrapText="1"/>
      <protection locked="0"/>
    </xf>
    <xf numFmtId="43" fontId="8" fillId="0" borderId="4" xfId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6" fontId="10" fillId="0" borderId="0" xfId="0" applyNumberFormat="1" applyFont="1" applyAlignment="1">
      <alignment horizontal="left" wrapText="1"/>
    </xf>
    <xf numFmtId="0" fontId="5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center" wrapText="1"/>
    </xf>
    <xf numFmtId="0" fontId="11" fillId="0" borderId="0" xfId="0" applyFont="1" applyAlignment="1" applyProtection="1">
      <alignment horizontal="center" wrapText="1"/>
      <protection locked="0"/>
    </xf>
    <xf numFmtId="0" fontId="5" fillId="0" borderId="0" xfId="3" applyFont="1" applyAlignment="1">
      <alignment horizontal="center" wrapText="1"/>
    </xf>
    <xf numFmtId="8" fontId="10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6" fontId="10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5" fillId="0" borderId="4" xfId="3" applyFont="1" applyBorder="1" applyAlignment="1">
      <alignment horizontal="center" vertical="center" wrapText="1"/>
    </xf>
    <xf numFmtId="8" fontId="10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 wrapText="1"/>
    </xf>
    <xf numFmtId="0" fontId="5" fillId="0" borderId="0" xfId="5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164" fontId="5" fillId="0" borderId="0" xfId="6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4" fontId="4" fillId="0" borderId="0" xfId="0" applyNumberFormat="1" applyFont="1" applyAlignment="1">
      <alignment horizontal="center" vertical="center"/>
    </xf>
    <xf numFmtId="43" fontId="5" fillId="0" borderId="0" xfId="6" applyFont="1" applyFill="1" applyBorder="1" applyAlignment="1">
      <alignment horizontal="center" vertical="center"/>
    </xf>
    <xf numFmtId="8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6" fillId="0" borderId="4" xfId="1" applyNumberFormat="1" applyFont="1" applyBorder="1" applyAlignment="1">
      <alignment horizontal="center" vertical="center"/>
    </xf>
    <xf numFmtId="0" fontId="5" fillId="0" borderId="0" xfId="4" applyFont="1" applyAlignment="1">
      <alignment vertical="center"/>
    </xf>
  </cellXfs>
  <cellStyles count="7">
    <cellStyle name="Comma" xfId="1" builtinId="3"/>
    <cellStyle name="Comma 3" xfId="6" xr:uid="{F62EEED4-6696-446B-855D-FF626EB3DD45}"/>
    <cellStyle name="Currency" xfId="2" builtinId="4"/>
    <cellStyle name="Normal" xfId="0" builtinId="0"/>
    <cellStyle name="Normal 3" xfId="3" xr:uid="{B5705561-B5FF-4921-BE66-DD3F6B1B670C}"/>
    <cellStyle name="Normal 4" xfId="5" xr:uid="{B0F7BAE0-8FE2-4DBA-BF10-EE29308BD8F3}"/>
    <cellStyle name="Normal 5" xfId="4" xr:uid="{0545A9E6-0B41-455C-88B3-1F4B0F2552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loridahousing.sharepoint.com/sites/MF/allocations/Jeans%20SharePoint/all%20Ranking/2025%20Spreadsheets/2025-201%20S-M%20Geo/2025-201%20M-S%20Geo%20Ranking%20for%20RCM%20-%20for%20Board.xlsx" TargetMode="External"/><Relationship Id="rId1" Type="http://schemas.openxmlformats.org/officeDocument/2006/relationships/externalLinkPath" Target="2025-201%20M-S%20Geo%20Ranking%20for%20RCM%20-%20for%20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er scores"/>
      <sheetName val="All Applications"/>
      <sheetName val="LGAO"/>
      <sheetName val="SunRail"/>
      <sheetName val="Remaining Selection Process"/>
      <sheetName val="Recommendations"/>
      <sheetName val="Ranked Waiting List"/>
      <sheetName val="Counties"/>
      <sheetName val="manual tracking of funding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5">
          <cell r="D5">
            <v>1072814</v>
          </cell>
          <cell r="M5">
            <v>0</v>
          </cell>
        </row>
      </sheetData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DECB-1B9E-48CB-91EC-F0DC97063E32}">
  <sheetPr>
    <pageSetUpPr fitToPage="1"/>
  </sheetPr>
  <dimension ref="A1:AL245"/>
  <sheetViews>
    <sheetView showGridLines="0" tabSelected="1" zoomScale="120" zoomScaleNormal="12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156" sqref="B156"/>
    </sheetView>
  </sheetViews>
  <sheetFormatPr defaultColWidth="9.140625" defaultRowHeight="12" x14ac:dyDescent="0.2"/>
  <cols>
    <col min="1" max="1" width="10" style="4" bestFit="1" customWidth="1"/>
    <col min="2" max="2" width="18.85546875" style="8" customWidth="1"/>
    <col min="3" max="3" width="9.140625" style="4" customWidth="1"/>
    <col min="4" max="4" width="6" style="1" customWidth="1"/>
    <col min="5" max="5" width="15.140625" style="4" customWidth="1"/>
    <col min="6" max="6" width="20.42578125" style="4" customWidth="1"/>
    <col min="7" max="7" width="5.85546875" style="1" bestFit="1" customWidth="1"/>
    <col min="8" max="8" width="5.42578125" style="1" customWidth="1"/>
    <col min="9" max="9" width="9.140625" style="17" customWidth="1"/>
    <col min="10" max="10" width="8.140625" style="4" customWidth="1"/>
    <col min="11" max="11" width="9.140625" style="5" hidden="1" customWidth="1"/>
    <col min="12" max="12" width="6.5703125" style="5" hidden="1" customWidth="1"/>
    <col min="13" max="13" width="6.140625" style="6" customWidth="1"/>
    <col min="14" max="14" width="9.42578125" style="6" customWidth="1"/>
    <col min="15" max="15" width="7.42578125" style="6" customWidth="1"/>
    <col min="16" max="17" width="9.85546875" style="6" customWidth="1"/>
    <col min="18" max="18" width="9.140625" style="6" customWidth="1"/>
    <col min="19" max="20" width="7.42578125" style="4" customWidth="1"/>
    <col min="21" max="21" width="9.7109375" style="4" customWidth="1"/>
    <col min="22" max="22" width="16" style="6" customWidth="1"/>
    <col min="23" max="23" width="5.42578125" style="4" customWidth="1"/>
    <col min="24" max="24" width="10" style="4" customWidth="1"/>
    <col min="25" max="25" width="10.140625" style="4" customWidth="1"/>
    <col min="26" max="26" width="11.7109375" style="4" customWidth="1"/>
    <col min="27" max="27" width="9.85546875" style="1" bestFit="1" customWidth="1"/>
    <col min="28" max="29" width="10.28515625" style="5" customWidth="1"/>
    <col min="30" max="30" width="8.42578125" style="4" bestFit="1" customWidth="1"/>
    <col min="31" max="31" width="6.42578125" style="4" bestFit="1" customWidth="1"/>
    <col min="32" max="32" width="5" style="1" hidden="1" customWidth="1"/>
    <col min="33" max="16384" width="9.140625" style="4"/>
  </cols>
  <sheetData>
    <row r="1" spans="1:36" hidden="1" x14ac:dyDescent="0.2">
      <c r="A1" s="60"/>
      <c r="B1" s="60"/>
      <c r="C1" s="60"/>
      <c r="D1" s="60"/>
      <c r="E1" s="2"/>
      <c r="F1" s="1"/>
      <c r="I1" s="3"/>
      <c r="AA1" s="7"/>
    </row>
    <row r="2" spans="1:36" hidden="1" x14ac:dyDescent="0.2">
      <c r="G2" s="4"/>
      <c r="H2" s="4"/>
      <c r="I2" s="61" t="s">
        <v>0</v>
      </c>
      <c r="J2" s="62"/>
      <c r="K2" s="62"/>
      <c r="L2" s="63"/>
      <c r="M2" s="64">
        <f>[1]Recommendations!D5</f>
        <v>1072814</v>
      </c>
      <c r="N2" s="64"/>
      <c r="O2" s="4"/>
      <c r="P2" s="9"/>
      <c r="Q2" s="9"/>
      <c r="R2" s="9"/>
      <c r="S2" s="10"/>
      <c r="T2" s="10"/>
      <c r="V2" s="11"/>
      <c r="W2" s="9"/>
      <c r="X2" s="12"/>
      <c r="Y2" s="12"/>
      <c r="Z2" s="13"/>
      <c r="AB2" s="14"/>
      <c r="AC2" s="14"/>
      <c r="AD2" s="15"/>
      <c r="AE2" s="16"/>
      <c r="AG2" s="16"/>
      <c r="AH2" s="1"/>
    </row>
    <row r="3" spans="1:36" hidden="1" x14ac:dyDescent="0.2">
      <c r="G3" s="4"/>
      <c r="H3" s="4"/>
      <c r="I3" s="61" t="s">
        <v>1</v>
      </c>
      <c r="J3" s="62"/>
      <c r="K3" s="62"/>
      <c r="L3" s="63"/>
      <c r="M3" s="64">
        <f>[1]Recommendations!M5</f>
        <v>0</v>
      </c>
      <c r="N3" s="64"/>
      <c r="O3" s="4"/>
      <c r="P3" s="9"/>
      <c r="Q3" s="9"/>
      <c r="R3" s="9"/>
      <c r="S3" s="10"/>
      <c r="T3" s="10"/>
      <c r="V3" s="11"/>
      <c r="W3" s="9"/>
      <c r="X3" s="12"/>
      <c r="Y3" s="12"/>
      <c r="Z3" s="13"/>
      <c r="AB3" s="14"/>
      <c r="AC3" s="14"/>
      <c r="AD3" s="15"/>
      <c r="AE3" s="16"/>
      <c r="AG3" s="16"/>
      <c r="AH3" s="1"/>
    </row>
    <row r="4" spans="1:36" ht="12.6" hidden="1" customHeight="1" x14ac:dyDescent="0.2">
      <c r="A4" s="9" t="s">
        <v>2</v>
      </c>
      <c r="Z4" s="1"/>
    </row>
    <row r="5" spans="1:36" s="22" customFormat="1" ht="79.5" customHeight="1" x14ac:dyDescent="0.2">
      <c r="A5" s="18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9" t="s">
        <v>11</v>
      </c>
      <c r="J5" s="18" t="s">
        <v>12</v>
      </c>
      <c r="K5" s="20" t="s">
        <v>13</v>
      </c>
      <c r="L5" s="20" t="s">
        <v>14</v>
      </c>
      <c r="M5" s="21" t="s">
        <v>15</v>
      </c>
      <c r="N5" s="21" t="s">
        <v>16</v>
      </c>
      <c r="O5" s="21" t="s">
        <v>17</v>
      </c>
      <c r="P5" s="21" t="s">
        <v>18</v>
      </c>
      <c r="Q5" s="21" t="s">
        <v>19</v>
      </c>
      <c r="R5" s="21" t="s">
        <v>20</v>
      </c>
      <c r="S5" s="21" t="s">
        <v>21</v>
      </c>
      <c r="T5" s="21" t="s">
        <v>22</v>
      </c>
      <c r="U5" s="21" t="s">
        <v>23</v>
      </c>
      <c r="V5" s="21" t="s">
        <v>24</v>
      </c>
      <c r="W5" s="21" t="s">
        <v>25</v>
      </c>
      <c r="X5" s="18" t="s">
        <v>26</v>
      </c>
      <c r="Y5" s="18" t="s">
        <v>27</v>
      </c>
      <c r="Z5" s="18" t="s">
        <v>28</v>
      </c>
      <c r="AA5" s="18" t="s">
        <v>29</v>
      </c>
      <c r="AB5" s="21" t="s">
        <v>30</v>
      </c>
      <c r="AC5" s="21" t="s">
        <v>31</v>
      </c>
      <c r="AD5" s="18" t="s">
        <v>32</v>
      </c>
      <c r="AE5" s="18" t="s">
        <v>33</v>
      </c>
      <c r="AF5" s="18" t="s">
        <v>34</v>
      </c>
    </row>
    <row r="6" spans="1:36" s="34" customFormat="1" ht="18" customHeight="1" x14ac:dyDescent="0.2">
      <c r="A6" s="23" t="s">
        <v>35</v>
      </c>
      <c r="B6" s="24"/>
      <c r="C6" s="24"/>
      <c r="D6" s="25"/>
      <c r="E6" s="24"/>
      <c r="F6" s="24"/>
      <c r="G6" s="25"/>
      <c r="H6" s="25"/>
      <c r="I6" s="26"/>
      <c r="J6" s="27"/>
      <c r="K6" s="28"/>
      <c r="L6" s="28"/>
      <c r="M6" s="27"/>
      <c r="N6" s="27"/>
      <c r="O6" s="29"/>
      <c r="P6" s="29"/>
      <c r="Q6" s="29"/>
      <c r="R6" s="29"/>
      <c r="S6" s="29"/>
      <c r="T6" s="29"/>
      <c r="U6" s="29"/>
      <c r="V6" s="27"/>
      <c r="W6" s="30"/>
      <c r="X6" s="31"/>
      <c r="Y6" s="25"/>
      <c r="Z6" s="32"/>
      <c r="AA6" s="25"/>
      <c r="AB6" s="30"/>
      <c r="AC6" s="30"/>
      <c r="AD6" s="27"/>
      <c r="AE6" s="25"/>
      <c r="AF6" s="33"/>
    </row>
    <row r="7" spans="1:36" s="45" customFormat="1" ht="24" x14ac:dyDescent="0.2">
      <c r="A7" s="35" t="s">
        <v>36</v>
      </c>
      <c r="B7" s="35" t="s">
        <v>37</v>
      </c>
      <c r="C7" s="35" t="s">
        <v>38</v>
      </c>
      <c r="D7" s="36" t="s">
        <v>39</v>
      </c>
      <c r="E7" s="35" t="s">
        <v>40</v>
      </c>
      <c r="F7" s="35" t="s">
        <v>41</v>
      </c>
      <c r="G7" s="36" t="s">
        <v>42</v>
      </c>
      <c r="H7" s="36">
        <v>84</v>
      </c>
      <c r="I7" s="37">
        <v>2700000</v>
      </c>
      <c r="J7" s="38" t="s">
        <v>43</v>
      </c>
      <c r="K7" s="39" t="str">
        <f t="shared" ref="K7:K70" si="0">IF(AF7="Y","Y",IF(AND(D7="M",I7&lt;=$M$2),"Y",IF(AND(D7="S",I7&lt;=$M$3),"Y","N")))</f>
        <v>N</v>
      </c>
      <c r="L7" s="39" t="e">
        <f>VLOOKUP($C7,$C$85:$D$152,2)</f>
        <v>#N/A</v>
      </c>
      <c r="M7" s="38">
        <v>1</v>
      </c>
      <c r="N7" s="38" t="s">
        <v>44</v>
      </c>
      <c r="O7" s="40" t="s">
        <v>44</v>
      </c>
      <c r="P7" s="40" t="s">
        <v>44</v>
      </c>
      <c r="Q7" s="40" t="s">
        <v>44</v>
      </c>
      <c r="R7" s="40" t="s">
        <v>44</v>
      </c>
      <c r="S7" s="40" t="s">
        <v>44</v>
      </c>
      <c r="T7" s="40" t="s">
        <v>45</v>
      </c>
      <c r="U7" s="40" t="s">
        <v>44</v>
      </c>
      <c r="V7" s="38" t="s">
        <v>43</v>
      </c>
      <c r="W7" s="41">
        <v>10</v>
      </c>
      <c r="X7" s="42" t="s">
        <v>43</v>
      </c>
      <c r="Y7" s="36" t="s">
        <v>46</v>
      </c>
      <c r="Z7" s="43">
        <v>246466.61</v>
      </c>
      <c r="AA7" s="36" t="s">
        <v>47</v>
      </c>
      <c r="AB7" s="41" t="s">
        <v>43</v>
      </c>
      <c r="AC7" s="41">
        <v>2</v>
      </c>
      <c r="AD7" s="38" t="s">
        <v>43</v>
      </c>
      <c r="AE7" s="36">
        <v>43</v>
      </c>
      <c r="AF7" s="44"/>
      <c r="AG7" s="4"/>
      <c r="AH7" s="4"/>
      <c r="AI7" s="4"/>
      <c r="AJ7" s="4"/>
    </row>
    <row r="8" spans="1:36" s="45" customFormat="1" ht="24" x14ac:dyDescent="0.2">
      <c r="A8" s="35" t="s">
        <v>48</v>
      </c>
      <c r="B8" s="35" t="s">
        <v>49</v>
      </c>
      <c r="C8" s="35" t="s">
        <v>50</v>
      </c>
      <c r="D8" s="36" t="s">
        <v>39</v>
      </c>
      <c r="E8" s="35" t="s">
        <v>40</v>
      </c>
      <c r="F8" s="35" t="s">
        <v>51</v>
      </c>
      <c r="G8" s="36" t="s">
        <v>42</v>
      </c>
      <c r="H8" s="36">
        <v>96</v>
      </c>
      <c r="I8" s="37">
        <v>2800000</v>
      </c>
      <c r="J8" s="38" t="s">
        <v>43</v>
      </c>
      <c r="K8" s="39" t="str">
        <f t="shared" si="0"/>
        <v>N</v>
      </c>
      <c r="L8" s="39" t="e">
        <f>VLOOKUP($C8,$C$85:$D$152,2)</f>
        <v>#N/A</v>
      </c>
      <c r="M8" s="38">
        <v>1</v>
      </c>
      <c r="N8" s="38" t="s">
        <v>44</v>
      </c>
      <c r="O8" s="40" t="s">
        <v>44</v>
      </c>
      <c r="P8" s="40" t="s">
        <v>44</v>
      </c>
      <c r="Q8" s="40" t="s">
        <v>44</v>
      </c>
      <c r="R8" s="40" t="s">
        <v>44</v>
      </c>
      <c r="S8" s="40" t="s">
        <v>43</v>
      </c>
      <c r="T8" s="40">
        <v>1</v>
      </c>
      <c r="U8" s="40" t="s">
        <v>44</v>
      </c>
      <c r="V8" s="38" t="s">
        <v>43</v>
      </c>
      <c r="W8" s="41">
        <v>10</v>
      </c>
      <c r="X8" s="42" t="s">
        <v>43</v>
      </c>
      <c r="Y8" s="36" t="s">
        <v>46</v>
      </c>
      <c r="Z8" s="43">
        <v>230562.5</v>
      </c>
      <c r="AA8" s="36" t="s">
        <v>47</v>
      </c>
      <c r="AB8" s="41" t="s">
        <v>43</v>
      </c>
      <c r="AC8" s="41">
        <v>2</v>
      </c>
      <c r="AD8" s="38" t="s">
        <v>43</v>
      </c>
      <c r="AE8" s="36">
        <v>48</v>
      </c>
      <c r="AF8" s="44"/>
      <c r="AG8" s="4"/>
      <c r="AH8" s="4"/>
      <c r="AI8" s="4"/>
      <c r="AJ8" s="4"/>
    </row>
    <row r="9" spans="1:36" s="45" customFormat="1" ht="24" x14ac:dyDescent="0.2">
      <c r="A9" s="35" t="s">
        <v>52</v>
      </c>
      <c r="B9" s="35" t="s">
        <v>53</v>
      </c>
      <c r="C9" s="35" t="s">
        <v>54</v>
      </c>
      <c r="D9" s="36" t="s">
        <v>39</v>
      </c>
      <c r="E9" s="35" t="s">
        <v>55</v>
      </c>
      <c r="F9" s="35" t="s">
        <v>56</v>
      </c>
      <c r="G9" s="36" t="s">
        <v>42</v>
      </c>
      <c r="H9" s="36">
        <v>90</v>
      </c>
      <c r="I9" s="37">
        <v>2800000</v>
      </c>
      <c r="J9" s="38" t="s">
        <v>43</v>
      </c>
      <c r="K9" s="39" t="str">
        <f t="shared" si="0"/>
        <v>N</v>
      </c>
      <c r="L9" s="39" t="e">
        <f>VLOOKUP($C9,$C$85:$D$152,2)</f>
        <v>#N/A</v>
      </c>
      <c r="M9" s="38">
        <v>1</v>
      </c>
      <c r="N9" s="38" t="s">
        <v>44</v>
      </c>
      <c r="O9" s="40" t="s">
        <v>44</v>
      </c>
      <c r="P9" s="40" t="s">
        <v>44</v>
      </c>
      <c r="Q9" s="40" t="s">
        <v>44</v>
      </c>
      <c r="R9" s="40" t="s">
        <v>44</v>
      </c>
      <c r="S9" s="40" t="s">
        <v>44</v>
      </c>
      <c r="T9" s="40" t="s">
        <v>45</v>
      </c>
      <c r="U9" s="40" t="s">
        <v>44</v>
      </c>
      <c r="V9" s="38" t="s">
        <v>43</v>
      </c>
      <c r="W9" s="41">
        <v>10</v>
      </c>
      <c r="X9" s="42" t="s">
        <v>43</v>
      </c>
      <c r="Y9" s="36" t="s">
        <v>46</v>
      </c>
      <c r="Z9" s="43">
        <v>264444.44</v>
      </c>
      <c r="AA9" s="36" t="s">
        <v>47</v>
      </c>
      <c r="AB9" s="41" t="s">
        <v>43</v>
      </c>
      <c r="AC9" s="41">
        <v>2</v>
      </c>
      <c r="AD9" s="38" t="s">
        <v>43</v>
      </c>
      <c r="AE9" s="36">
        <v>64</v>
      </c>
      <c r="AF9" s="44"/>
      <c r="AG9" s="4"/>
      <c r="AH9" s="4"/>
      <c r="AI9" s="4"/>
      <c r="AJ9" s="4"/>
    </row>
    <row r="10" spans="1:36" s="45" customFormat="1" ht="24" x14ac:dyDescent="0.2">
      <c r="A10" s="35" t="s">
        <v>57</v>
      </c>
      <c r="B10" s="35" t="s">
        <v>58</v>
      </c>
      <c r="C10" s="35" t="s">
        <v>59</v>
      </c>
      <c r="D10" s="36" t="s">
        <v>60</v>
      </c>
      <c r="E10" s="35" t="s">
        <v>61</v>
      </c>
      <c r="F10" s="35" t="s">
        <v>62</v>
      </c>
      <c r="G10" s="36" t="s">
        <v>63</v>
      </c>
      <c r="H10" s="36">
        <v>56</v>
      </c>
      <c r="I10" s="37">
        <v>1936294</v>
      </c>
      <c r="J10" s="38" t="s">
        <v>43</v>
      </c>
      <c r="K10" s="39" t="str">
        <f t="shared" si="0"/>
        <v>N</v>
      </c>
      <c r="L10" s="39" t="e">
        <f>VLOOKUP($C10,$C$85:$D$152,2)</f>
        <v>#N/A</v>
      </c>
      <c r="M10" s="38">
        <v>1</v>
      </c>
      <c r="N10" s="38" t="s">
        <v>44</v>
      </c>
      <c r="O10" s="40" t="s">
        <v>44</v>
      </c>
      <c r="P10" s="40" t="s">
        <v>44</v>
      </c>
      <c r="Q10" s="40" t="s">
        <v>44</v>
      </c>
      <c r="R10" s="40" t="s">
        <v>44</v>
      </c>
      <c r="S10" s="40" t="s">
        <v>44</v>
      </c>
      <c r="T10" s="40" t="s">
        <v>45</v>
      </c>
      <c r="U10" s="40" t="s">
        <v>44</v>
      </c>
      <c r="V10" s="38" t="s">
        <v>44</v>
      </c>
      <c r="W10" s="41">
        <v>10</v>
      </c>
      <c r="X10" s="42" t="s">
        <v>43</v>
      </c>
      <c r="Y10" s="36" t="s">
        <v>46</v>
      </c>
      <c r="Z10" s="43">
        <v>273328.64000000001</v>
      </c>
      <c r="AA10" s="36" t="s">
        <v>47</v>
      </c>
      <c r="AB10" s="41" t="s">
        <v>43</v>
      </c>
      <c r="AC10" s="41">
        <v>2</v>
      </c>
      <c r="AD10" s="38" t="s">
        <v>43</v>
      </c>
      <c r="AE10" s="36">
        <v>67</v>
      </c>
      <c r="AF10" s="44"/>
      <c r="AG10" s="4"/>
      <c r="AH10" s="4"/>
      <c r="AI10" s="4"/>
      <c r="AJ10" s="4"/>
    </row>
    <row r="11" spans="1:36" s="45" customFormat="1" ht="24" x14ac:dyDescent="0.2">
      <c r="A11" s="35" t="s">
        <v>64</v>
      </c>
      <c r="B11" s="35" t="s">
        <v>65</v>
      </c>
      <c r="C11" s="35" t="s">
        <v>66</v>
      </c>
      <c r="D11" s="36" t="s">
        <v>39</v>
      </c>
      <c r="E11" s="35" t="s">
        <v>61</v>
      </c>
      <c r="F11" s="35" t="s">
        <v>62</v>
      </c>
      <c r="G11" s="36" t="s">
        <v>42</v>
      </c>
      <c r="H11" s="36">
        <v>80</v>
      </c>
      <c r="I11" s="37">
        <v>2718050</v>
      </c>
      <c r="J11" s="38" t="s">
        <v>43</v>
      </c>
      <c r="K11" s="39" t="str">
        <f t="shared" si="0"/>
        <v>N</v>
      </c>
      <c r="L11" s="39" t="e">
        <f>VLOOKUP($C11,$C$85:$D$152,2)</f>
        <v>#N/A</v>
      </c>
      <c r="M11" s="38">
        <v>1</v>
      </c>
      <c r="N11" s="38" t="s">
        <v>44</v>
      </c>
      <c r="O11" s="40" t="s">
        <v>44</v>
      </c>
      <c r="P11" s="40" t="s">
        <v>44</v>
      </c>
      <c r="Q11" s="40" t="s">
        <v>44</v>
      </c>
      <c r="R11" s="40" t="s">
        <v>44</v>
      </c>
      <c r="S11" s="40" t="s">
        <v>44</v>
      </c>
      <c r="T11" s="40" t="s">
        <v>45</v>
      </c>
      <c r="U11" s="40" t="s">
        <v>44</v>
      </c>
      <c r="V11" s="38" t="s">
        <v>43</v>
      </c>
      <c r="W11" s="41">
        <v>10</v>
      </c>
      <c r="X11" s="42" t="s">
        <v>43</v>
      </c>
      <c r="Y11" s="36" t="s">
        <v>46</v>
      </c>
      <c r="Z11" s="43">
        <v>268577.32</v>
      </c>
      <c r="AA11" s="36" t="s">
        <v>47</v>
      </c>
      <c r="AB11" s="41" t="s">
        <v>43</v>
      </c>
      <c r="AC11" s="41">
        <v>2</v>
      </c>
      <c r="AD11" s="38" t="s">
        <v>43</v>
      </c>
      <c r="AE11" s="36">
        <v>28</v>
      </c>
      <c r="AF11" s="44"/>
      <c r="AG11" s="4"/>
      <c r="AH11" s="4"/>
      <c r="AI11" s="4"/>
      <c r="AJ11" s="4"/>
    </row>
    <row r="12" spans="1:36" s="45" customFormat="1" ht="24" x14ac:dyDescent="0.2">
      <c r="A12" s="35" t="s">
        <v>67</v>
      </c>
      <c r="B12" s="35" t="s">
        <v>68</v>
      </c>
      <c r="C12" s="35" t="s">
        <v>69</v>
      </c>
      <c r="D12" s="36" t="s">
        <v>39</v>
      </c>
      <c r="E12" s="35" t="s">
        <v>70</v>
      </c>
      <c r="F12" s="35" t="s">
        <v>71</v>
      </c>
      <c r="G12" s="36" t="s">
        <v>63</v>
      </c>
      <c r="H12" s="36">
        <v>67</v>
      </c>
      <c r="I12" s="37">
        <v>2180013</v>
      </c>
      <c r="J12" s="38" t="s">
        <v>43</v>
      </c>
      <c r="K12" s="39" t="str">
        <f t="shared" si="0"/>
        <v>N</v>
      </c>
      <c r="L12" s="39" t="e">
        <f>VLOOKUP($C12,$C$85:$D$152,2)</f>
        <v>#N/A</v>
      </c>
      <c r="M12" s="38">
        <v>1</v>
      </c>
      <c r="N12" s="38" t="s">
        <v>44</v>
      </c>
      <c r="O12" s="40" t="s">
        <v>43</v>
      </c>
      <c r="P12" s="40" t="s">
        <v>44</v>
      </c>
      <c r="Q12" s="40" t="s">
        <v>44</v>
      </c>
      <c r="R12" s="40" t="s">
        <v>44</v>
      </c>
      <c r="S12" s="40" t="s">
        <v>44</v>
      </c>
      <c r="T12" s="40" t="s">
        <v>45</v>
      </c>
      <c r="U12" s="40" t="s">
        <v>43</v>
      </c>
      <c r="V12" s="38" t="s">
        <v>44</v>
      </c>
      <c r="W12" s="41">
        <v>10</v>
      </c>
      <c r="X12" s="42" t="s">
        <v>43</v>
      </c>
      <c r="Y12" s="36" t="s">
        <v>46</v>
      </c>
      <c r="Z12" s="43">
        <v>268271.75</v>
      </c>
      <c r="AA12" s="36" t="s">
        <v>47</v>
      </c>
      <c r="AB12" s="41" t="s">
        <v>44</v>
      </c>
      <c r="AC12" s="41">
        <v>1</v>
      </c>
      <c r="AD12" s="38" t="s">
        <v>43</v>
      </c>
      <c r="AE12" s="36">
        <v>3</v>
      </c>
      <c r="AF12" s="44"/>
      <c r="AG12" s="4"/>
      <c r="AH12" s="4"/>
      <c r="AI12" s="4"/>
      <c r="AJ12" s="4"/>
    </row>
    <row r="13" spans="1:36" s="45" customFormat="1" ht="60" x14ac:dyDescent="0.2">
      <c r="A13" s="35" t="s">
        <v>72</v>
      </c>
      <c r="B13" s="35" t="s">
        <v>73</v>
      </c>
      <c r="C13" s="35" t="s">
        <v>74</v>
      </c>
      <c r="D13" s="36" t="s">
        <v>39</v>
      </c>
      <c r="E13" s="35" t="s">
        <v>75</v>
      </c>
      <c r="F13" s="35" t="s">
        <v>76</v>
      </c>
      <c r="G13" s="36" t="s">
        <v>42</v>
      </c>
      <c r="H13" s="36">
        <v>96</v>
      </c>
      <c r="I13" s="37">
        <v>2700000</v>
      </c>
      <c r="J13" s="38" t="s">
        <v>43</v>
      </c>
      <c r="K13" s="39" t="str">
        <f t="shared" si="0"/>
        <v>N</v>
      </c>
      <c r="L13" s="39" t="e">
        <f>VLOOKUP($C13,$C$85:$D$152,2)</f>
        <v>#N/A</v>
      </c>
      <c r="M13" s="38">
        <v>1</v>
      </c>
      <c r="N13" s="38" t="s">
        <v>44</v>
      </c>
      <c r="O13" s="40" t="s">
        <v>44</v>
      </c>
      <c r="P13" s="40" t="s">
        <v>44</v>
      </c>
      <c r="Q13" s="40" t="s">
        <v>44</v>
      </c>
      <c r="R13" s="40" t="s">
        <v>44</v>
      </c>
      <c r="S13" s="40" t="s">
        <v>44</v>
      </c>
      <c r="T13" s="40" t="s">
        <v>45</v>
      </c>
      <c r="U13" s="40" t="s">
        <v>44</v>
      </c>
      <c r="V13" s="38" t="s">
        <v>43</v>
      </c>
      <c r="W13" s="41">
        <v>10</v>
      </c>
      <c r="X13" s="42" t="s">
        <v>43</v>
      </c>
      <c r="Y13" s="36" t="s">
        <v>46</v>
      </c>
      <c r="Z13" s="43">
        <v>239062.5</v>
      </c>
      <c r="AA13" s="36" t="s">
        <v>47</v>
      </c>
      <c r="AB13" s="41" t="s">
        <v>43</v>
      </c>
      <c r="AC13" s="41">
        <v>2</v>
      </c>
      <c r="AD13" s="38" t="s">
        <v>43</v>
      </c>
      <c r="AE13" s="36">
        <v>15</v>
      </c>
      <c r="AF13" s="44"/>
      <c r="AG13" s="4"/>
      <c r="AH13" s="4"/>
      <c r="AI13" s="4"/>
      <c r="AJ13" s="4"/>
    </row>
    <row r="14" spans="1:36" s="45" customFormat="1" ht="60" x14ac:dyDescent="0.2">
      <c r="A14" s="35" t="s">
        <v>77</v>
      </c>
      <c r="B14" s="35" t="s">
        <v>78</v>
      </c>
      <c r="C14" s="35" t="s">
        <v>79</v>
      </c>
      <c r="D14" s="36" t="s">
        <v>39</v>
      </c>
      <c r="E14" s="35" t="s">
        <v>75</v>
      </c>
      <c r="F14" s="35" t="s">
        <v>76</v>
      </c>
      <c r="G14" s="36" t="s">
        <v>42</v>
      </c>
      <c r="H14" s="36">
        <v>120</v>
      </c>
      <c r="I14" s="37">
        <v>2800000</v>
      </c>
      <c r="J14" s="38" t="s">
        <v>43</v>
      </c>
      <c r="K14" s="39" t="str">
        <f t="shared" si="0"/>
        <v>N</v>
      </c>
      <c r="L14" s="39" t="e">
        <f>VLOOKUP($C14,$C$85:$D$152,2)</f>
        <v>#N/A</v>
      </c>
      <c r="M14" s="38">
        <v>1</v>
      </c>
      <c r="N14" s="38" t="s">
        <v>44</v>
      </c>
      <c r="O14" s="40" t="s">
        <v>44</v>
      </c>
      <c r="P14" s="40" t="s">
        <v>44</v>
      </c>
      <c r="Q14" s="40" t="s">
        <v>44</v>
      </c>
      <c r="R14" s="40" t="s">
        <v>44</v>
      </c>
      <c r="S14" s="40" t="s">
        <v>44</v>
      </c>
      <c r="T14" s="40" t="s">
        <v>45</v>
      </c>
      <c r="U14" s="40" t="s">
        <v>44</v>
      </c>
      <c r="V14" s="38" t="s">
        <v>43</v>
      </c>
      <c r="W14" s="41">
        <v>10</v>
      </c>
      <c r="X14" s="42" t="s">
        <v>43</v>
      </c>
      <c r="Y14" s="36" t="s">
        <v>46</v>
      </c>
      <c r="Z14" s="43">
        <v>198333.33</v>
      </c>
      <c r="AA14" s="36" t="s">
        <v>47</v>
      </c>
      <c r="AB14" s="41" t="s">
        <v>43</v>
      </c>
      <c r="AC14" s="41">
        <v>2</v>
      </c>
      <c r="AD14" s="38" t="s">
        <v>43</v>
      </c>
      <c r="AE14" s="36">
        <v>1</v>
      </c>
      <c r="AF14" s="44"/>
      <c r="AG14" s="4"/>
      <c r="AH14" s="4"/>
      <c r="AI14" s="4"/>
      <c r="AJ14" s="4"/>
    </row>
    <row r="15" spans="1:36" s="45" customFormat="1" ht="36" x14ac:dyDescent="0.2">
      <c r="A15" s="35" t="s">
        <v>80</v>
      </c>
      <c r="B15" s="35" t="s">
        <v>81</v>
      </c>
      <c r="C15" s="35" t="s">
        <v>82</v>
      </c>
      <c r="D15" s="36" t="s">
        <v>39</v>
      </c>
      <c r="E15" s="35" t="s">
        <v>55</v>
      </c>
      <c r="F15" s="35" t="s">
        <v>83</v>
      </c>
      <c r="G15" s="36" t="s">
        <v>63</v>
      </c>
      <c r="H15" s="36">
        <v>90</v>
      </c>
      <c r="I15" s="37">
        <v>2800000</v>
      </c>
      <c r="J15" s="38" t="s">
        <v>43</v>
      </c>
      <c r="K15" s="39" t="str">
        <f t="shared" si="0"/>
        <v>N</v>
      </c>
      <c r="L15" s="39" t="e">
        <f>VLOOKUP($C15,$C$85:$D$152,2)</f>
        <v>#N/A</v>
      </c>
      <c r="M15" s="38">
        <v>1</v>
      </c>
      <c r="N15" s="38" t="s">
        <v>44</v>
      </c>
      <c r="O15" s="40" t="s">
        <v>44</v>
      </c>
      <c r="P15" s="40" t="s">
        <v>44</v>
      </c>
      <c r="Q15" s="40" t="s">
        <v>44</v>
      </c>
      <c r="R15" s="40" t="s">
        <v>44</v>
      </c>
      <c r="S15" s="40" t="s">
        <v>43</v>
      </c>
      <c r="T15" s="40">
        <v>1</v>
      </c>
      <c r="U15" s="40" t="s">
        <v>44</v>
      </c>
      <c r="V15" s="38" t="s">
        <v>44</v>
      </c>
      <c r="W15" s="41">
        <v>10</v>
      </c>
      <c r="X15" s="42" t="s">
        <v>43</v>
      </c>
      <c r="Y15" s="36" t="s">
        <v>46</v>
      </c>
      <c r="Z15" s="43">
        <v>238555.33</v>
      </c>
      <c r="AA15" s="36" t="s">
        <v>47</v>
      </c>
      <c r="AB15" s="41" t="s">
        <v>43</v>
      </c>
      <c r="AC15" s="41">
        <v>2</v>
      </c>
      <c r="AD15" s="38" t="s">
        <v>43</v>
      </c>
      <c r="AE15" s="36">
        <v>32</v>
      </c>
      <c r="AF15" s="44"/>
      <c r="AG15" s="4"/>
      <c r="AH15" s="4"/>
      <c r="AI15" s="4"/>
      <c r="AJ15" s="4"/>
    </row>
    <row r="16" spans="1:36" s="45" customFormat="1" ht="24" x14ac:dyDescent="0.2">
      <c r="A16" s="35" t="s">
        <v>84</v>
      </c>
      <c r="B16" s="35" t="s">
        <v>85</v>
      </c>
      <c r="C16" s="35" t="s">
        <v>82</v>
      </c>
      <c r="D16" s="36" t="s">
        <v>39</v>
      </c>
      <c r="E16" s="35" t="s">
        <v>86</v>
      </c>
      <c r="F16" s="35" t="s">
        <v>87</v>
      </c>
      <c r="G16" s="36" t="s">
        <v>63</v>
      </c>
      <c r="H16" s="36">
        <v>70</v>
      </c>
      <c r="I16" s="37">
        <v>2400000</v>
      </c>
      <c r="J16" s="38" t="s">
        <v>43</v>
      </c>
      <c r="K16" s="39" t="str">
        <f t="shared" si="0"/>
        <v>N</v>
      </c>
      <c r="L16" s="39" t="e">
        <f>VLOOKUP($C16,$C$85:$D$152,2)</f>
        <v>#N/A</v>
      </c>
      <c r="M16" s="38">
        <v>1</v>
      </c>
      <c r="N16" s="38" t="s">
        <v>44</v>
      </c>
      <c r="O16" s="40" t="s">
        <v>44</v>
      </c>
      <c r="P16" s="40" t="s">
        <v>44</v>
      </c>
      <c r="Q16" s="40" t="s">
        <v>44</v>
      </c>
      <c r="R16" s="40" t="s">
        <v>44</v>
      </c>
      <c r="S16" s="40" t="s">
        <v>43</v>
      </c>
      <c r="T16" s="40">
        <v>2</v>
      </c>
      <c r="U16" s="40" t="s">
        <v>44</v>
      </c>
      <c r="V16" s="38" t="s">
        <v>44</v>
      </c>
      <c r="W16" s="41">
        <v>10</v>
      </c>
      <c r="X16" s="42" t="s">
        <v>43</v>
      </c>
      <c r="Y16" s="36" t="s">
        <v>46</v>
      </c>
      <c r="Z16" s="43">
        <v>282685.71000000002</v>
      </c>
      <c r="AA16" s="36" t="s">
        <v>88</v>
      </c>
      <c r="AB16" s="41" t="s">
        <v>43</v>
      </c>
      <c r="AC16" s="41">
        <v>2</v>
      </c>
      <c r="AD16" s="38" t="s">
        <v>43</v>
      </c>
      <c r="AE16" s="36">
        <v>41</v>
      </c>
      <c r="AF16" s="44"/>
      <c r="AG16" s="4"/>
      <c r="AH16" s="4"/>
      <c r="AI16" s="4"/>
      <c r="AJ16" s="4"/>
    </row>
    <row r="17" spans="1:36" s="45" customFormat="1" x14ac:dyDescent="0.2">
      <c r="A17" s="35" t="s">
        <v>89</v>
      </c>
      <c r="B17" s="35" t="s">
        <v>90</v>
      </c>
      <c r="C17" s="35" t="s">
        <v>91</v>
      </c>
      <c r="D17" s="36" t="s">
        <v>39</v>
      </c>
      <c r="E17" s="35" t="s">
        <v>92</v>
      </c>
      <c r="F17" s="35" t="s">
        <v>93</v>
      </c>
      <c r="G17" s="36" t="s">
        <v>42</v>
      </c>
      <c r="H17" s="36">
        <v>84</v>
      </c>
      <c r="I17" s="37">
        <v>2800000</v>
      </c>
      <c r="J17" s="38" t="s">
        <v>43</v>
      </c>
      <c r="K17" s="39" t="str">
        <f t="shared" si="0"/>
        <v>N</v>
      </c>
      <c r="L17" s="39" t="e">
        <f>VLOOKUP($C17,$C$85:$D$152,2)</f>
        <v>#N/A</v>
      </c>
      <c r="M17" s="38">
        <v>1</v>
      </c>
      <c r="N17" s="38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45</v>
      </c>
      <c r="U17" s="40" t="s">
        <v>44</v>
      </c>
      <c r="V17" s="38" t="s">
        <v>43</v>
      </c>
      <c r="W17" s="41">
        <v>10</v>
      </c>
      <c r="X17" s="42" t="s">
        <v>43</v>
      </c>
      <c r="Y17" s="36" t="s">
        <v>46</v>
      </c>
      <c r="Z17" s="43">
        <v>263500</v>
      </c>
      <c r="AA17" s="36" t="s">
        <v>47</v>
      </c>
      <c r="AB17" s="41" t="s">
        <v>43</v>
      </c>
      <c r="AC17" s="41">
        <v>2</v>
      </c>
      <c r="AD17" s="38" t="s">
        <v>43</v>
      </c>
      <c r="AE17" s="36">
        <v>29</v>
      </c>
      <c r="AF17" s="44"/>
      <c r="AG17" s="4"/>
      <c r="AH17" s="4"/>
      <c r="AI17" s="4"/>
      <c r="AJ17" s="4"/>
    </row>
    <row r="18" spans="1:36" s="45" customFormat="1" ht="24" x14ac:dyDescent="0.2">
      <c r="A18" s="35" t="s">
        <v>94</v>
      </c>
      <c r="B18" s="35" t="s">
        <v>95</v>
      </c>
      <c r="C18" s="35" t="s">
        <v>96</v>
      </c>
      <c r="D18" s="36" t="s">
        <v>60</v>
      </c>
      <c r="E18" s="35" t="s">
        <v>97</v>
      </c>
      <c r="F18" s="35" t="s">
        <v>98</v>
      </c>
      <c r="G18" s="36" t="s">
        <v>42</v>
      </c>
      <c r="H18" s="36">
        <v>56</v>
      </c>
      <c r="I18" s="37">
        <v>1753989</v>
      </c>
      <c r="J18" s="38" t="s">
        <v>43</v>
      </c>
      <c r="K18" s="39" t="str">
        <f t="shared" si="0"/>
        <v>N</v>
      </c>
      <c r="L18" s="39" t="e">
        <f>VLOOKUP($C18,$C$85:$D$152,2)</f>
        <v>#N/A</v>
      </c>
      <c r="M18" s="38">
        <v>1</v>
      </c>
      <c r="N18" s="38" t="s">
        <v>44</v>
      </c>
      <c r="O18" s="40" t="s">
        <v>44</v>
      </c>
      <c r="P18" s="40" t="s">
        <v>44</v>
      </c>
      <c r="Q18" s="40" t="s">
        <v>44</v>
      </c>
      <c r="R18" s="40" t="s">
        <v>44</v>
      </c>
      <c r="S18" s="40" t="s">
        <v>44</v>
      </c>
      <c r="T18" s="40" t="s">
        <v>45</v>
      </c>
      <c r="U18" s="40" t="s">
        <v>44</v>
      </c>
      <c r="V18" s="38" t="s">
        <v>44</v>
      </c>
      <c r="W18" s="41">
        <v>10</v>
      </c>
      <c r="X18" s="42" t="s">
        <v>43</v>
      </c>
      <c r="Y18" s="36" t="s">
        <v>46</v>
      </c>
      <c r="Z18" s="43">
        <v>266230.46999999997</v>
      </c>
      <c r="AA18" s="36" t="s">
        <v>47</v>
      </c>
      <c r="AB18" s="41" t="s">
        <v>43</v>
      </c>
      <c r="AC18" s="41">
        <v>2</v>
      </c>
      <c r="AD18" s="38" t="s">
        <v>43</v>
      </c>
      <c r="AE18" s="36">
        <v>18</v>
      </c>
      <c r="AF18" s="44"/>
      <c r="AG18" s="4"/>
      <c r="AH18" s="4"/>
      <c r="AI18" s="4"/>
      <c r="AJ18" s="4"/>
    </row>
    <row r="19" spans="1:36" s="45" customFormat="1" ht="48" x14ac:dyDescent="0.2">
      <c r="A19" s="35" t="s">
        <v>99</v>
      </c>
      <c r="B19" s="35" t="s">
        <v>100</v>
      </c>
      <c r="C19" s="35" t="s">
        <v>74</v>
      </c>
      <c r="D19" s="36" t="s">
        <v>39</v>
      </c>
      <c r="E19" s="35" t="s">
        <v>101</v>
      </c>
      <c r="F19" s="35" t="s">
        <v>102</v>
      </c>
      <c r="G19" s="36" t="s">
        <v>42</v>
      </c>
      <c r="H19" s="36">
        <v>80</v>
      </c>
      <c r="I19" s="37">
        <v>2800000</v>
      </c>
      <c r="J19" s="38" t="s">
        <v>43</v>
      </c>
      <c r="K19" s="39" t="str">
        <f t="shared" si="0"/>
        <v>N</v>
      </c>
      <c r="L19" s="39" t="e">
        <f>VLOOKUP($C19,$C$85:$D$152,2)</f>
        <v>#N/A</v>
      </c>
      <c r="M19" s="38">
        <v>1</v>
      </c>
      <c r="N19" s="38" t="s">
        <v>44</v>
      </c>
      <c r="O19" s="40" t="s">
        <v>43</v>
      </c>
      <c r="P19" s="40" t="s">
        <v>44</v>
      </c>
      <c r="Q19" s="40" t="s">
        <v>44</v>
      </c>
      <c r="R19" s="40" t="s">
        <v>44</v>
      </c>
      <c r="S19" s="40" t="s">
        <v>44</v>
      </c>
      <c r="T19" s="40" t="s">
        <v>45</v>
      </c>
      <c r="U19" s="40" t="s">
        <v>44</v>
      </c>
      <c r="V19" s="38" t="s">
        <v>44</v>
      </c>
      <c r="W19" s="41">
        <v>10</v>
      </c>
      <c r="X19" s="42" t="s">
        <v>43</v>
      </c>
      <c r="Y19" s="36" t="s">
        <v>46</v>
      </c>
      <c r="Z19" s="43">
        <v>276675</v>
      </c>
      <c r="AA19" s="36" t="s">
        <v>47</v>
      </c>
      <c r="AB19" s="41" t="s">
        <v>43</v>
      </c>
      <c r="AC19" s="41">
        <v>2</v>
      </c>
      <c r="AD19" s="38" t="s">
        <v>43</v>
      </c>
      <c r="AE19" s="36">
        <v>62</v>
      </c>
      <c r="AF19" s="44"/>
      <c r="AG19" s="4"/>
      <c r="AH19" s="4"/>
      <c r="AI19" s="4"/>
      <c r="AJ19" s="4"/>
    </row>
    <row r="20" spans="1:36" s="45" customFormat="1" ht="36" x14ac:dyDescent="0.2">
      <c r="A20" s="35" t="s">
        <v>103</v>
      </c>
      <c r="B20" s="35" t="s">
        <v>104</v>
      </c>
      <c r="C20" s="35" t="s">
        <v>50</v>
      </c>
      <c r="D20" s="36" t="s">
        <v>39</v>
      </c>
      <c r="E20" s="35" t="s">
        <v>101</v>
      </c>
      <c r="F20" s="35" t="s">
        <v>105</v>
      </c>
      <c r="G20" s="36" t="s">
        <v>42</v>
      </c>
      <c r="H20" s="36">
        <v>80</v>
      </c>
      <c r="I20" s="37">
        <v>2800000</v>
      </c>
      <c r="J20" s="38" t="s">
        <v>43</v>
      </c>
      <c r="K20" s="39" t="str">
        <f t="shared" si="0"/>
        <v>N</v>
      </c>
      <c r="L20" s="39" t="e">
        <f>VLOOKUP($C20,$C$85:$D$152,2)</f>
        <v>#N/A</v>
      </c>
      <c r="M20" s="38">
        <v>1</v>
      </c>
      <c r="N20" s="38" t="s">
        <v>44</v>
      </c>
      <c r="O20" s="40" t="s">
        <v>43</v>
      </c>
      <c r="P20" s="40" t="s">
        <v>43</v>
      </c>
      <c r="Q20" s="40" t="s">
        <v>43</v>
      </c>
      <c r="R20" s="40" t="s">
        <v>44</v>
      </c>
      <c r="S20" s="40" t="s">
        <v>44</v>
      </c>
      <c r="T20" s="40" t="s">
        <v>45</v>
      </c>
      <c r="U20" s="40" t="s">
        <v>44</v>
      </c>
      <c r="V20" s="38" t="s">
        <v>43</v>
      </c>
      <c r="W20" s="41">
        <v>10</v>
      </c>
      <c r="X20" s="42" t="s">
        <v>43</v>
      </c>
      <c r="Y20" s="36" t="s">
        <v>46</v>
      </c>
      <c r="Z20" s="43">
        <v>257307.75</v>
      </c>
      <c r="AA20" s="36" t="s">
        <v>47</v>
      </c>
      <c r="AB20" s="41" t="s">
        <v>43</v>
      </c>
      <c r="AC20" s="41">
        <v>2</v>
      </c>
      <c r="AD20" s="38" t="s">
        <v>43</v>
      </c>
      <c r="AE20" s="36">
        <v>54</v>
      </c>
      <c r="AF20" s="44"/>
      <c r="AG20" s="4"/>
      <c r="AH20" s="4"/>
      <c r="AI20" s="4"/>
      <c r="AJ20" s="4"/>
    </row>
    <row r="21" spans="1:36" s="45" customFormat="1" ht="36" x14ac:dyDescent="0.2">
      <c r="A21" s="35" t="s">
        <v>106</v>
      </c>
      <c r="B21" s="35" t="s">
        <v>107</v>
      </c>
      <c r="C21" s="35" t="s">
        <v>108</v>
      </c>
      <c r="D21" s="36" t="s">
        <v>39</v>
      </c>
      <c r="E21" s="35" t="s">
        <v>109</v>
      </c>
      <c r="F21" s="35" t="s">
        <v>110</v>
      </c>
      <c r="G21" s="36" t="s">
        <v>42</v>
      </c>
      <c r="H21" s="36">
        <v>90</v>
      </c>
      <c r="I21" s="37">
        <v>2750000</v>
      </c>
      <c r="J21" s="38" t="s">
        <v>43</v>
      </c>
      <c r="K21" s="39" t="str">
        <f t="shared" si="0"/>
        <v>N</v>
      </c>
      <c r="L21" s="39" t="e">
        <f>VLOOKUP($C21,$C$85:$D$152,2)</f>
        <v>#N/A</v>
      </c>
      <c r="M21" s="38">
        <v>1</v>
      </c>
      <c r="N21" s="38" t="s">
        <v>44</v>
      </c>
      <c r="O21" s="40" t="s">
        <v>44</v>
      </c>
      <c r="P21" s="40" t="s">
        <v>44</v>
      </c>
      <c r="Q21" s="40" t="s">
        <v>44</v>
      </c>
      <c r="R21" s="40" t="s">
        <v>44</v>
      </c>
      <c r="S21" s="40" t="s">
        <v>44</v>
      </c>
      <c r="T21" s="40" t="s">
        <v>45</v>
      </c>
      <c r="U21" s="40" t="s">
        <v>44</v>
      </c>
      <c r="V21" s="38" t="s">
        <v>43</v>
      </c>
      <c r="W21" s="41">
        <v>10</v>
      </c>
      <c r="X21" s="42" t="s">
        <v>43</v>
      </c>
      <c r="Y21" s="36" t="s">
        <v>46</v>
      </c>
      <c r="Z21" s="43">
        <v>259722.22</v>
      </c>
      <c r="AA21" s="36" t="s">
        <v>47</v>
      </c>
      <c r="AB21" s="41" t="s">
        <v>43</v>
      </c>
      <c r="AC21" s="41">
        <v>2</v>
      </c>
      <c r="AD21" s="38" t="s">
        <v>43</v>
      </c>
      <c r="AE21" s="36">
        <v>63</v>
      </c>
      <c r="AF21" s="44"/>
      <c r="AG21" s="4"/>
      <c r="AH21" s="4"/>
      <c r="AI21" s="4"/>
      <c r="AJ21" s="4"/>
    </row>
    <row r="22" spans="1:36" s="45" customFormat="1" ht="24" x14ac:dyDescent="0.2">
      <c r="A22" s="35" t="s">
        <v>111</v>
      </c>
      <c r="B22" s="35" t="s">
        <v>112</v>
      </c>
      <c r="C22" s="35" t="s">
        <v>91</v>
      </c>
      <c r="D22" s="36" t="s">
        <v>39</v>
      </c>
      <c r="E22" s="35" t="s">
        <v>113</v>
      </c>
      <c r="F22" s="35" t="s">
        <v>114</v>
      </c>
      <c r="G22" s="36" t="s">
        <v>42</v>
      </c>
      <c r="H22" s="36">
        <v>84</v>
      </c>
      <c r="I22" s="37">
        <v>2200000</v>
      </c>
      <c r="J22" s="38" t="s">
        <v>43</v>
      </c>
      <c r="K22" s="39" t="str">
        <f t="shared" si="0"/>
        <v>N</v>
      </c>
      <c r="L22" s="39" t="e">
        <f>VLOOKUP($C22,$C$85:$D$152,2)</f>
        <v>#N/A</v>
      </c>
      <c r="M22" s="38">
        <v>1</v>
      </c>
      <c r="N22" s="38" t="s">
        <v>44</v>
      </c>
      <c r="O22" s="40" t="s">
        <v>43</v>
      </c>
      <c r="P22" s="40" t="s">
        <v>44</v>
      </c>
      <c r="Q22" s="40" t="s">
        <v>44</v>
      </c>
      <c r="R22" s="40" t="s">
        <v>43</v>
      </c>
      <c r="S22" s="40" t="s">
        <v>44</v>
      </c>
      <c r="T22" s="40" t="s">
        <v>45</v>
      </c>
      <c r="U22" s="40" t="s">
        <v>44</v>
      </c>
      <c r="V22" s="38" t="s">
        <v>43</v>
      </c>
      <c r="W22" s="41">
        <v>10</v>
      </c>
      <c r="X22" s="42" t="s">
        <v>43</v>
      </c>
      <c r="Y22" s="36" t="s">
        <v>46</v>
      </c>
      <c r="Z22" s="43">
        <v>222619.05</v>
      </c>
      <c r="AA22" s="36" t="s">
        <v>47</v>
      </c>
      <c r="AB22" s="41" t="s">
        <v>43</v>
      </c>
      <c r="AC22" s="41">
        <v>2</v>
      </c>
      <c r="AD22" s="38" t="s">
        <v>43</v>
      </c>
      <c r="AE22" s="36">
        <v>20</v>
      </c>
      <c r="AF22" s="44"/>
      <c r="AG22" s="4"/>
      <c r="AH22" s="4"/>
      <c r="AI22" s="4"/>
      <c r="AJ22" s="4"/>
    </row>
    <row r="23" spans="1:36" s="45" customFormat="1" x14ac:dyDescent="0.2">
      <c r="A23" s="35" t="s">
        <v>115</v>
      </c>
      <c r="B23" s="35" t="s">
        <v>116</v>
      </c>
      <c r="C23" s="35" t="s">
        <v>117</v>
      </c>
      <c r="D23" s="36" t="s">
        <v>60</v>
      </c>
      <c r="E23" s="35" t="s">
        <v>97</v>
      </c>
      <c r="F23" s="35" t="s">
        <v>98</v>
      </c>
      <c r="G23" s="36" t="s">
        <v>42</v>
      </c>
      <c r="H23" s="36">
        <v>55</v>
      </c>
      <c r="I23" s="37">
        <v>1789430</v>
      </c>
      <c r="J23" s="38" t="s">
        <v>43</v>
      </c>
      <c r="K23" s="39" t="str">
        <f t="shared" si="0"/>
        <v>N</v>
      </c>
      <c r="L23" s="39" t="e">
        <f>VLOOKUP($C23,$C$85:$D$152,2)</f>
        <v>#N/A</v>
      </c>
      <c r="M23" s="38">
        <v>1</v>
      </c>
      <c r="N23" s="38" t="s">
        <v>44</v>
      </c>
      <c r="O23" s="40" t="s">
        <v>44</v>
      </c>
      <c r="P23" s="40" t="s">
        <v>44</v>
      </c>
      <c r="Q23" s="40" t="s">
        <v>44</v>
      </c>
      <c r="R23" s="40" t="s">
        <v>44</v>
      </c>
      <c r="S23" s="40" t="s">
        <v>44</v>
      </c>
      <c r="T23" s="40" t="s">
        <v>45</v>
      </c>
      <c r="U23" s="40" t="s">
        <v>44</v>
      </c>
      <c r="V23" s="38" t="s">
        <v>44</v>
      </c>
      <c r="W23" s="41">
        <v>10</v>
      </c>
      <c r="X23" s="42" t="s">
        <v>43</v>
      </c>
      <c r="Y23" s="36" t="s">
        <v>46</v>
      </c>
      <c r="Z23" s="43">
        <v>276548.27</v>
      </c>
      <c r="AA23" s="36" t="s">
        <v>47</v>
      </c>
      <c r="AB23" s="41" t="s">
        <v>43</v>
      </c>
      <c r="AC23" s="41">
        <v>2</v>
      </c>
      <c r="AD23" s="38" t="s">
        <v>43</v>
      </c>
      <c r="AE23" s="36">
        <v>55</v>
      </c>
      <c r="AF23" s="44"/>
      <c r="AG23" s="4"/>
      <c r="AH23" s="4"/>
      <c r="AI23" s="4"/>
      <c r="AJ23" s="4"/>
    </row>
    <row r="24" spans="1:36" s="45" customFormat="1" ht="24" x14ac:dyDescent="0.2">
      <c r="A24" s="35" t="s">
        <v>118</v>
      </c>
      <c r="B24" s="35" t="s">
        <v>119</v>
      </c>
      <c r="C24" s="35" t="s">
        <v>108</v>
      </c>
      <c r="D24" s="36" t="s">
        <v>39</v>
      </c>
      <c r="E24" s="35" t="s">
        <v>120</v>
      </c>
      <c r="F24" s="35" t="s">
        <v>121</v>
      </c>
      <c r="G24" s="36" t="s">
        <v>42</v>
      </c>
      <c r="H24" s="36">
        <v>96</v>
      </c>
      <c r="I24" s="37">
        <v>2750000</v>
      </c>
      <c r="J24" s="38" t="s">
        <v>43</v>
      </c>
      <c r="K24" s="39" t="str">
        <f t="shared" si="0"/>
        <v>N</v>
      </c>
      <c r="L24" s="39" t="e">
        <f>VLOOKUP($C24,$C$85:$D$152,2)</f>
        <v>#N/A</v>
      </c>
      <c r="M24" s="38">
        <v>1</v>
      </c>
      <c r="N24" s="38" t="s">
        <v>44</v>
      </c>
      <c r="O24" s="40" t="s">
        <v>43</v>
      </c>
      <c r="P24" s="40" t="s">
        <v>44</v>
      </c>
      <c r="Q24" s="40" t="s">
        <v>44</v>
      </c>
      <c r="R24" s="40" t="s">
        <v>44</v>
      </c>
      <c r="S24" s="40" t="s">
        <v>44</v>
      </c>
      <c r="T24" s="40" t="s">
        <v>45</v>
      </c>
      <c r="U24" s="40" t="s">
        <v>44</v>
      </c>
      <c r="V24" s="38" t="s">
        <v>43</v>
      </c>
      <c r="W24" s="41">
        <v>10</v>
      </c>
      <c r="X24" s="42" t="s">
        <v>43</v>
      </c>
      <c r="Y24" s="36" t="s">
        <v>46</v>
      </c>
      <c r="Z24" s="43">
        <v>243489.58</v>
      </c>
      <c r="AA24" s="36" t="s">
        <v>47</v>
      </c>
      <c r="AB24" s="41" t="s">
        <v>43</v>
      </c>
      <c r="AC24" s="41">
        <v>2</v>
      </c>
      <c r="AD24" s="38" t="s">
        <v>43</v>
      </c>
      <c r="AE24" s="36">
        <v>11</v>
      </c>
      <c r="AF24" s="44"/>
      <c r="AG24" s="4"/>
      <c r="AH24" s="4"/>
      <c r="AI24" s="4"/>
      <c r="AJ24" s="4"/>
    </row>
    <row r="25" spans="1:36" s="45" customFormat="1" x14ac:dyDescent="0.2">
      <c r="A25" s="35" t="s">
        <v>122</v>
      </c>
      <c r="B25" s="35" t="s">
        <v>123</v>
      </c>
      <c r="C25" s="35" t="s">
        <v>124</v>
      </c>
      <c r="D25" s="36" t="s">
        <v>60</v>
      </c>
      <c r="E25" s="35" t="s">
        <v>97</v>
      </c>
      <c r="F25" s="35" t="s">
        <v>98</v>
      </c>
      <c r="G25" s="36" t="s">
        <v>42</v>
      </c>
      <c r="H25" s="36">
        <v>54</v>
      </c>
      <c r="I25" s="37">
        <v>1745920</v>
      </c>
      <c r="J25" s="38" t="s">
        <v>43</v>
      </c>
      <c r="K25" s="39" t="str">
        <f t="shared" si="0"/>
        <v>N</v>
      </c>
      <c r="L25" s="39" t="e">
        <f>VLOOKUP($C25,$C$85:$D$152,2)</f>
        <v>#N/A</v>
      </c>
      <c r="M25" s="38">
        <v>1</v>
      </c>
      <c r="N25" s="38" t="s">
        <v>44</v>
      </c>
      <c r="O25" s="40" t="s">
        <v>44</v>
      </c>
      <c r="P25" s="40" t="s">
        <v>44</v>
      </c>
      <c r="Q25" s="40" t="s">
        <v>44</v>
      </c>
      <c r="R25" s="40" t="s">
        <v>44</v>
      </c>
      <c r="S25" s="40" t="s">
        <v>44</v>
      </c>
      <c r="T25" s="40" t="s">
        <v>45</v>
      </c>
      <c r="U25" s="40" t="s">
        <v>44</v>
      </c>
      <c r="V25" s="38" t="s">
        <v>44</v>
      </c>
      <c r="W25" s="41">
        <v>10</v>
      </c>
      <c r="X25" s="42" t="s">
        <v>43</v>
      </c>
      <c r="Y25" s="36" t="s">
        <v>46</v>
      </c>
      <c r="Z25" s="43">
        <v>274820.74</v>
      </c>
      <c r="AA25" s="36" t="s">
        <v>47</v>
      </c>
      <c r="AB25" s="41" t="s">
        <v>43</v>
      </c>
      <c r="AC25" s="41">
        <v>2</v>
      </c>
      <c r="AD25" s="38" t="s">
        <v>43</v>
      </c>
      <c r="AE25" s="36">
        <v>35</v>
      </c>
      <c r="AF25" s="44"/>
      <c r="AG25" s="4"/>
      <c r="AH25" s="4"/>
      <c r="AI25" s="4"/>
      <c r="AJ25" s="4"/>
    </row>
    <row r="26" spans="1:36" s="45" customFormat="1" x14ac:dyDescent="0.2">
      <c r="A26" s="35" t="s">
        <v>125</v>
      </c>
      <c r="B26" s="35" t="s">
        <v>126</v>
      </c>
      <c r="C26" s="35" t="s">
        <v>54</v>
      </c>
      <c r="D26" s="36" t="s">
        <v>39</v>
      </c>
      <c r="E26" s="35" t="s">
        <v>127</v>
      </c>
      <c r="F26" s="35" t="s">
        <v>128</v>
      </c>
      <c r="G26" s="36" t="s">
        <v>42</v>
      </c>
      <c r="H26" s="36">
        <v>76</v>
      </c>
      <c r="I26" s="37">
        <v>1102257</v>
      </c>
      <c r="J26" s="38" t="s">
        <v>43</v>
      </c>
      <c r="K26" s="39" t="str">
        <f t="shared" si="0"/>
        <v>N</v>
      </c>
      <c r="L26" s="39" t="e">
        <f>VLOOKUP($C26,$C$85:$D$152,2)</f>
        <v>#N/A</v>
      </c>
      <c r="M26" s="38">
        <v>1</v>
      </c>
      <c r="N26" s="38" t="s">
        <v>44</v>
      </c>
      <c r="O26" s="40" t="s">
        <v>44</v>
      </c>
      <c r="P26" s="40" t="s">
        <v>44</v>
      </c>
      <c r="Q26" s="40" t="s">
        <v>44</v>
      </c>
      <c r="R26" s="40" t="s">
        <v>44</v>
      </c>
      <c r="S26" s="40" t="s">
        <v>44</v>
      </c>
      <c r="T26" s="40" t="s">
        <v>45</v>
      </c>
      <c r="U26" s="40" t="s">
        <v>44</v>
      </c>
      <c r="V26" s="38" t="s">
        <v>44</v>
      </c>
      <c r="W26" s="41">
        <v>10</v>
      </c>
      <c r="X26" s="42" t="s">
        <v>43</v>
      </c>
      <c r="Y26" s="36" t="s">
        <v>129</v>
      </c>
      <c r="Z26" s="43">
        <v>123278.74</v>
      </c>
      <c r="AA26" s="36" t="s">
        <v>47</v>
      </c>
      <c r="AB26" s="41" t="s">
        <v>43</v>
      </c>
      <c r="AC26" s="41">
        <v>2</v>
      </c>
      <c r="AD26" s="38" t="s">
        <v>43</v>
      </c>
      <c r="AE26" s="36">
        <v>46</v>
      </c>
      <c r="AF26" s="44"/>
      <c r="AG26" s="4"/>
      <c r="AH26" s="4"/>
      <c r="AI26" s="4"/>
      <c r="AJ26" s="4"/>
    </row>
    <row r="27" spans="1:36" s="45" customFormat="1" ht="24" x14ac:dyDescent="0.2">
      <c r="A27" s="35" t="s">
        <v>130</v>
      </c>
      <c r="B27" s="35" t="s">
        <v>131</v>
      </c>
      <c r="C27" s="35" t="s">
        <v>132</v>
      </c>
      <c r="D27" s="36" t="s">
        <v>39</v>
      </c>
      <c r="E27" s="35" t="s">
        <v>70</v>
      </c>
      <c r="F27" s="35" t="s">
        <v>133</v>
      </c>
      <c r="G27" s="36" t="s">
        <v>42</v>
      </c>
      <c r="H27" s="36">
        <v>88</v>
      </c>
      <c r="I27" s="37">
        <v>2799990</v>
      </c>
      <c r="J27" s="38" t="s">
        <v>43</v>
      </c>
      <c r="K27" s="39" t="str">
        <f t="shared" si="0"/>
        <v>N</v>
      </c>
      <c r="L27" s="39" t="e">
        <f>VLOOKUP($C27,$C$85:$D$152,2)</f>
        <v>#N/A</v>
      </c>
      <c r="M27" s="38">
        <v>1</v>
      </c>
      <c r="N27" s="38" t="s">
        <v>44</v>
      </c>
      <c r="O27" s="40" t="s">
        <v>43</v>
      </c>
      <c r="P27" s="40" t="s">
        <v>44</v>
      </c>
      <c r="Q27" s="40" t="s">
        <v>44</v>
      </c>
      <c r="R27" s="40" t="s">
        <v>43</v>
      </c>
      <c r="S27" s="40" t="s">
        <v>44</v>
      </c>
      <c r="T27" s="40" t="s">
        <v>45</v>
      </c>
      <c r="U27" s="40" t="s">
        <v>44</v>
      </c>
      <c r="V27" s="38" t="s">
        <v>43</v>
      </c>
      <c r="W27" s="41">
        <v>10</v>
      </c>
      <c r="X27" s="42" t="s">
        <v>43</v>
      </c>
      <c r="Y27" s="36" t="s">
        <v>46</v>
      </c>
      <c r="Z27" s="43">
        <v>251521.83</v>
      </c>
      <c r="AA27" s="36" t="s">
        <v>47</v>
      </c>
      <c r="AB27" s="41" t="s">
        <v>43</v>
      </c>
      <c r="AC27" s="41">
        <v>2</v>
      </c>
      <c r="AD27" s="38" t="s">
        <v>43</v>
      </c>
      <c r="AE27" s="36">
        <v>31</v>
      </c>
      <c r="AF27" s="44"/>
      <c r="AG27" s="4"/>
      <c r="AH27" s="4"/>
      <c r="AI27" s="4"/>
      <c r="AJ27" s="4"/>
    </row>
    <row r="28" spans="1:36" s="45" customFormat="1" ht="24" x14ac:dyDescent="0.2">
      <c r="A28" s="35" t="s">
        <v>134</v>
      </c>
      <c r="B28" s="35" t="s">
        <v>135</v>
      </c>
      <c r="C28" s="35" t="s">
        <v>136</v>
      </c>
      <c r="D28" s="36" t="s">
        <v>60</v>
      </c>
      <c r="E28" s="35" t="s">
        <v>120</v>
      </c>
      <c r="F28" s="35" t="s">
        <v>121</v>
      </c>
      <c r="G28" s="36" t="s">
        <v>42</v>
      </c>
      <c r="H28" s="36">
        <v>50</v>
      </c>
      <c r="I28" s="37">
        <v>1770000</v>
      </c>
      <c r="J28" s="38" t="s">
        <v>43</v>
      </c>
      <c r="K28" s="39" t="str">
        <f t="shared" si="0"/>
        <v>N</v>
      </c>
      <c r="L28" s="39" t="e">
        <f>VLOOKUP($C28,$C$85:$D$152,2)</f>
        <v>#N/A</v>
      </c>
      <c r="M28" s="38">
        <v>1</v>
      </c>
      <c r="N28" s="38" t="s">
        <v>44</v>
      </c>
      <c r="O28" s="40" t="s">
        <v>44</v>
      </c>
      <c r="P28" s="40" t="s">
        <v>44</v>
      </c>
      <c r="Q28" s="40" t="s">
        <v>44</v>
      </c>
      <c r="R28" s="40" t="s">
        <v>44</v>
      </c>
      <c r="S28" s="40" t="s">
        <v>44</v>
      </c>
      <c r="T28" s="40" t="s">
        <v>45</v>
      </c>
      <c r="U28" s="40" t="s">
        <v>44</v>
      </c>
      <c r="V28" s="38" t="s">
        <v>44</v>
      </c>
      <c r="W28" s="41">
        <v>10</v>
      </c>
      <c r="X28" s="42" t="s">
        <v>43</v>
      </c>
      <c r="Y28" s="36" t="s">
        <v>46</v>
      </c>
      <c r="Z28" s="43">
        <v>279837</v>
      </c>
      <c r="AA28" s="36" t="s">
        <v>47</v>
      </c>
      <c r="AB28" s="41" t="s">
        <v>43</v>
      </c>
      <c r="AC28" s="41">
        <v>2</v>
      </c>
      <c r="AD28" s="38" t="s">
        <v>43</v>
      </c>
      <c r="AE28" s="36">
        <v>7</v>
      </c>
      <c r="AF28" s="44"/>
      <c r="AG28" s="4"/>
      <c r="AH28" s="4"/>
      <c r="AI28" s="4"/>
      <c r="AJ28" s="4"/>
    </row>
    <row r="29" spans="1:36" s="45" customFormat="1" ht="48" x14ac:dyDescent="0.2">
      <c r="A29" s="35" t="s">
        <v>137</v>
      </c>
      <c r="B29" s="35" t="s">
        <v>138</v>
      </c>
      <c r="C29" s="35" t="s">
        <v>74</v>
      </c>
      <c r="D29" s="36" t="s">
        <v>39</v>
      </c>
      <c r="E29" s="35" t="s">
        <v>139</v>
      </c>
      <c r="F29" s="35" t="s">
        <v>140</v>
      </c>
      <c r="G29" s="36" t="s">
        <v>42</v>
      </c>
      <c r="H29" s="36">
        <v>96</v>
      </c>
      <c r="I29" s="37">
        <v>2700000</v>
      </c>
      <c r="J29" s="38" t="s">
        <v>43</v>
      </c>
      <c r="K29" s="39" t="str">
        <f t="shared" si="0"/>
        <v>N</v>
      </c>
      <c r="L29" s="39" t="e">
        <f>VLOOKUP($C29,$C$85:$D$152,2)</f>
        <v>#N/A</v>
      </c>
      <c r="M29" s="38">
        <v>1</v>
      </c>
      <c r="N29" s="38" t="s">
        <v>44</v>
      </c>
      <c r="O29" s="40" t="s">
        <v>43</v>
      </c>
      <c r="P29" s="40" t="s">
        <v>44</v>
      </c>
      <c r="Q29" s="40" t="s">
        <v>43</v>
      </c>
      <c r="R29" s="40" t="s">
        <v>44</v>
      </c>
      <c r="S29" s="40" t="s">
        <v>44</v>
      </c>
      <c r="T29" s="40" t="s">
        <v>45</v>
      </c>
      <c r="U29" s="40" t="s">
        <v>44</v>
      </c>
      <c r="V29" s="38" t="s">
        <v>44</v>
      </c>
      <c r="W29" s="41">
        <v>10</v>
      </c>
      <c r="X29" s="42" t="s">
        <v>43</v>
      </c>
      <c r="Y29" s="36" t="s">
        <v>46</v>
      </c>
      <c r="Z29" s="43">
        <v>239062.5</v>
      </c>
      <c r="AA29" s="36" t="s">
        <v>47</v>
      </c>
      <c r="AB29" s="41" t="s">
        <v>43</v>
      </c>
      <c r="AC29" s="41">
        <v>2</v>
      </c>
      <c r="AD29" s="38" t="s">
        <v>43</v>
      </c>
      <c r="AE29" s="36">
        <v>50</v>
      </c>
      <c r="AF29" s="44"/>
      <c r="AG29" s="4"/>
      <c r="AH29" s="4"/>
      <c r="AI29" s="4"/>
      <c r="AJ29" s="4"/>
    </row>
    <row r="30" spans="1:36" s="45" customFormat="1" ht="24" x14ac:dyDescent="0.2">
      <c r="A30" s="35" t="s">
        <v>141</v>
      </c>
      <c r="B30" s="35" t="s">
        <v>142</v>
      </c>
      <c r="C30" s="35" t="s">
        <v>74</v>
      </c>
      <c r="D30" s="36" t="s">
        <v>39</v>
      </c>
      <c r="E30" s="35" t="s">
        <v>143</v>
      </c>
      <c r="F30" s="35" t="s">
        <v>144</v>
      </c>
      <c r="G30" s="36" t="s">
        <v>63</v>
      </c>
      <c r="H30" s="36">
        <v>86</v>
      </c>
      <c r="I30" s="37">
        <v>2800000</v>
      </c>
      <c r="J30" s="38" t="s">
        <v>43</v>
      </c>
      <c r="K30" s="39" t="str">
        <f t="shared" si="0"/>
        <v>N</v>
      </c>
      <c r="L30" s="39" t="e">
        <f>VLOOKUP($C30,$C$85:$D$152,2)</f>
        <v>#N/A</v>
      </c>
      <c r="M30" s="38">
        <v>1</v>
      </c>
      <c r="N30" s="38" t="s">
        <v>44</v>
      </c>
      <c r="O30" s="40" t="s">
        <v>44</v>
      </c>
      <c r="P30" s="40" t="s">
        <v>44</v>
      </c>
      <c r="Q30" s="40" t="s">
        <v>44</v>
      </c>
      <c r="R30" s="40" t="s">
        <v>44</v>
      </c>
      <c r="S30" s="40" t="s">
        <v>44</v>
      </c>
      <c r="T30" s="40" t="s">
        <v>45</v>
      </c>
      <c r="U30" s="40" t="s">
        <v>44</v>
      </c>
      <c r="V30" s="38" t="s">
        <v>44</v>
      </c>
      <c r="W30" s="41">
        <v>10</v>
      </c>
      <c r="X30" s="42" t="s">
        <v>43</v>
      </c>
      <c r="Y30" s="36" t="s">
        <v>46</v>
      </c>
      <c r="Z30" s="43">
        <v>249650.93</v>
      </c>
      <c r="AA30" s="36" t="s">
        <v>47</v>
      </c>
      <c r="AB30" s="41" t="s">
        <v>43</v>
      </c>
      <c r="AC30" s="41">
        <v>2</v>
      </c>
      <c r="AD30" s="38" t="s">
        <v>43</v>
      </c>
      <c r="AE30" s="36">
        <v>44</v>
      </c>
      <c r="AF30" s="44"/>
      <c r="AG30" s="4"/>
      <c r="AH30" s="4"/>
      <c r="AI30" s="4"/>
      <c r="AJ30" s="4"/>
    </row>
    <row r="31" spans="1:36" s="45" customFormat="1" ht="24" x14ac:dyDescent="0.2">
      <c r="A31" s="35" t="s">
        <v>145</v>
      </c>
      <c r="B31" s="35" t="s">
        <v>146</v>
      </c>
      <c r="C31" s="35" t="s">
        <v>147</v>
      </c>
      <c r="D31" s="36" t="s">
        <v>39</v>
      </c>
      <c r="E31" s="35" t="s">
        <v>148</v>
      </c>
      <c r="F31" s="35" t="s">
        <v>149</v>
      </c>
      <c r="G31" s="36" t="s">
        <v>42</v>
      </c>
      <c r="H31" s="36">
        <v>79</v>
      </c>
      <c r="I31" s="37">
        <v>2800000</v>
      </c>
      <c r="J31" s="38" t="s">
        <v>43</v>
      </c>
      <c r="K31" s="39" t="str">
        <f t="shared" si="0"/>
        <v>N</v>
      </c>
      <c r="L31" s="39" t="e">
        <f>VLOOKUP($C31,$C$85:$D$152,2)</f>
        <v>#N/A</v>
      </c>
      <c r="M31" s="38">
        <v>1</v>
      </c>
      <c r="N31" s="38" t="s">
        <v>44</v>
      </c>
      <c r="O31" s="40" t="s">
        <v>44</v>
      </c>
      <c r="P31" s="40" t="s">
        <v>44</v>
      </c>
      <c r="Q31" s="40" t="s">
        <v>44</v>
      </c>
      <c r="R31" s="40" t="s">
        <v>44</v>
      </c>
      <c r="S31" s="40" t="s">
        <v>44</v>
      </c>
      <c r="T31" s="40" t="s">
        <v>45</v>
      </c>
      <c r="U31" s="40" t="s">
        <v>44</v>
      </c>
      <c r="V31" s="38" t="s">
        <v>43</v>
      </c>
      <c r="W31" s="41">
        <v>10</v>
      </c>
      <c r="X31" s="42" t="s">
        <v>43</v>
      </c>
      <c r="Y31" s="36" t="s">
        <v>46</v>
      </c>
      <c r="Z31" s="43">
        <v>271771.90000000002</v>
      </c>
      <c r="AA31" s="36" t="s">
        <v>47</v>
      </c>
      <c r="AB31" s="41" t="s">
        <v>43</v>
      </c>
      <c r="AC31" s="41">
        <v>2</v>
      </c>
      <c r="AD31" s="38" t="s">
        <v>43</v>
      </c>
      <c r="AE31" s="36">
        <v>71</v>
      </c>
      <c r="AF31" s="44"/>
      <c r="AG31" s="4"/>
      <c r="AH31" s="4"/>
      <c r="AI31" s="4"/>
      <c r="AJ31" s="4"/>
    </row>
    <row r="32" spans="1:36" s="45" customFormat="1" ht="24" x14ac:dyDescent="0.2">
      <c r="A32" s="35" t="s">
        <v>150</v>
      </c>
      <c r="B32" s="35" t="s">
        <v>151</v>
      </c>
      <c r="C32" s="35" t="s">
        <v>69</v>
      </c>
      <c r="D32" s="36" t="s">
        <v>39</v>
      </c>
      <c r="E32" s="35" t="s">
        <v>86</v>
      </c>
      <c r="F32" s="35" t="s">
        <v>152</v>
      </c>
      <c r="G32" s="36" t="s">
        <v>63</v>
      </c>
      <c r="H32" s="36">
        <v>96</v>
      </c>
      <c r="I32" s="37">
        <v>2800000</v>
      </c>
      <c r="J32" s="38" t="s">
        <v>43</v>
      </c>
      <c r="K32" s="39" t="str">
        <f t="shared" si="0"/>
        <v>N</v>
      </c>
      <c r="L32" s="39" t="e">
        <f>VLOOKUP($C32,$C$85:$D$152,2)</f>
        <v>#N/A</v>
      </c>
      <c r="M32" s="38">
        <v>1</v>
      </c>
      <c r="N32" s="38" t="s">
        <v>44</v>
      </c>
      <c r="O32" s="40" t="s">
        <v>43</v>
      </c>
      <c r="P32" s="40" t="s">
        <v>43</v>
      </c>
      <c r="Q32" s="40" t="s">
        <v>43</v>
      </c>
      <c r="R32" s="40" t="s">
        <v>44</v>
      </c>
      <c r="S32" s="40" t="s">
        <v>44</v>
      </c>
      <c r="T32" s="40" t="s">
        <v>45</v>
      </c>
      <c r="U32" s="40" t="s">
        <v>43</v>
      </c>
      <c r="V32" s="38" t="s">
        <v>44</v>
      </c>
      <c r="W32" s="41">
        <v>10</v>
      </c>
      <c r="X32" s="42" t="s">
        <v>43</v>
      </c>
      <c r="Y32" s="36" t="s">
        <v>46</v>
      </c>
      <c r="Z32" s="43">
        <v>247916.67</v>
      </c>
      <c r="AA32" s="36" t="s">
        <v>47</v>
      </c>
      <c r="AB32" s="41" t="s">
        <v>43</v>
      </c>
      <c r="AC32" s="41">
        <v>1</v>
      </c>
      <c r="AD32" s="38" t="s">
        <v>43</v>
      </c>
      <c r="AE32" s="36">
        <v>70</v>
      </c>
      <c r="AF32" s="44"/>
      <c r="AG32" s="4"/>
      <c r="AH32" s="4"/>
      <c r="AI32" s="4"/>
      <c r="AJ32" s="4"/>
    </row>
    <row r="33" spans="1:38" s="45" customFormat="1" ht="24" x14ac:dyDescent="0.2">
      <c r="A33" s="35" t="s">
        <v>153</v>
      </c>
      <c r="B33" s="35" t="s">
        <v>154</v>
      </c>
      <c r="C33" s="35" t="s">
        <v>54</v>
      </c>
      <c r="D33" s="36" t="s">
        <v>39</v>
      </c>
      <c r="E33" s="35" t="s">
        <v>155</v>
      </c>
      <c r="F33" s="35" t="s">
        <v>156</v>
      </c>
      <c r="G33" s="36" t="s">
        <v>42</v>
      </c>
      <c r="H33" s="36">
        <v>112</v>
      </c>
      <c r="I33" s="37">
        <v>2800000</v>
      </c>
      <c r="J33" s="38" t="s">
        <v>43</v>
      </c>
      <c r="K33" s="39" t="str">
        <f t="shared" si="0"/>
        <v>N</v>
      </c>
      <c r="L33" s="39" t="e">
        <f>VLOOKUP($C33,$C$85:$D$152,2)</f>
        <v>#N/A</v>
      </c>
      <c r="M33" s="38">
        <v>1</v>
      </c>
      <c r="N33" s="38" t="s">
        <v>44</v>
      </c>
      <c r="O33" s="40" t="s">
        <v>44</v>
      </c>
      <c r="P33" s="40" t="s">
        <v>44</v>
      </c>
      <c r="Q33" s="40" t="s">
        <v>44</v>
      </c>
      <c r="R33" s="40" t="s">
        <v>44</v>
      </c>
      <c r="S33" s="40" t="s">
        <v>44</v>
      </c>
      <c r="T33" s="40" t="s">
        <v>45</v>
      </c>
      <c r="U33" s="40" t="s">
        <v>44</v>
      </c>
      <c r="V33" s="38" t="s">
        <v>43</v>
      </c>
      <c r="W33" s="41">
        <v>10</v>
      </c>
      <c r="X33" s="42" t="s">
        <v>43</v>
      </c>
      <c r="Y33" s="36" t="s">
        <v>46</v>
      </c>
      <c r="Z33" s="43">
        <v>212500</v>
      </c>
      <c r="AA33" s="36" t="s">
        <v>47</v>
      </c>
      <c r="AB33" s="41" t="s">
        <v>43</v>
      </c>
      <c r="AC33" s="41">
        <v>2</v>
      </c>
      <c r="AD33" s="38" t="s">
        <v>43</v>
      </c>
      <c r="AE33" s="36">
        <v>27</v>
      </c>
      <c r="AF33" s="44"/>
      <c r="AG33" s="4"/>
      <c r="AH33" s="4"/>
      <c r="AI33" s="4"/>
      <c r="AJ33" s="4"/>
    </row>
    <row r="34" spans="1:38" s="45" customFormat="1" ht="48" x14ac:dyDescent="0.2">
      <c r="A34" s="35" t="s">
        <v>157</v>
      </c>
      <c r="B34" s="35" t="s">
        <v>158</v>
      </c>
      <c r="C34" s="35" t="s">
        <v>159</v>
      </c>
      <c r="D34" s="36" t="s">
        <v>39</v>
      </c>
      <c r="E34" s="35" t="s">
        <v>101</v>
      </c>
      <c r="F34" s="35" t="s">
        <v>160</v>
      </c>
      <c r="G34" s="36" t="s">
        <v>63</v>
      </c>
      <c r="H34" s="36">
        <v>84</v>
      </c>
      <c r="I34" s="37">
        <v>2800000</v>
      </c>
      <c r="J34" s="38" t="s">
        <v>43</v>
      </c>
      <c r="K34" s="39" t="str">
        <f t="shared" si="0"/>
        <v>N</v>
      </c>
      <c r="L34" s="39" t="e">
        <f>VLOOKUP($C34,$C$85:$D$152,2)</f>
        <v>#N/A</v>
      </c>
      <c r="M34" s="38">
        <v>1</v>
      </c>
      <c r="N34" s="38" t="s">
        <v>44</v>
      </c>
      <c r="O34" s="40" t="s">
        <v>43</v>
      </c>
      <c r="P34" s="40" t="s">
        <v>44</v>
      </c>
      <c r="Q34" s="40" t="s">
        <v>44</v>
      </c>
      <c r="R34" s="40" t="s">
        <v>44</v>
      </c>
      <c r="S34" s="40" t="s">
        <v>44</v>
      </c>
      <c r="T34" s="40" t="s">
        <v>45</v>
      </c>
      <c r="U34" s="40" t="s">
        <v>44</v>
      </c>
      <c r="V34" s="38" t="s">
        <v>44</v>
      </c>
      <c r="W34" s="41">
        <v>10</v>
      </c>
      <c r="X34" s="42" t="s">
        <v>43</v>
      </c>
      <c r="Y34" s="36" t="s">
        <v>46</v>
      </c>
      <c r="Z34" s="43">
        <v>245055</v>
      </c>
      <c r="AA34" s="36" t="s">
        <v>47</v>
      </c>
      <c r="AB34" s="41" t="s">
        <v>43</v>
      </c>
      <c r="AC34" s="41">
        <v>2</v>
      </c>
      <c r="AD34" s="38" t="s">
        <v>43</v>
      </c>
      <c r="AE34" s="36">
        <v>25</v>
      </c>
      <c r="AF34" s="44"/>
      <c r="AG34" s="4"/>
      <c r="AH34" s="4"/>
      <c r="AI34" s="4"/>
      <c r="AJ34" s="4"/>
    </row>
    <row r="35" spans="1:38" s="45" customFormat="1" ht="48" x14ac:dyDescent="0.2">
      <c r="A35" s="35" t="s">
        <v>161</v>
      </c>
      <c r="B35" s="35" t="s">
        <v>162</v>
      </c>
      <c r="C35" s="35" t="s">
        <v>38</v>
      </c>
      <c r="D35" s="36" t="s">
        <v>39</v>
      </c>
      <c r="E35" s="35" t="s">
        <v>163</v>
      </c>
      <c r="F35" s="35" t="s">
        <v>164</v>
      </c>
      <c r="G35" s="36" t="s">
        <v>63</v>
      </c>
      <c r="H35" s="36">
        <v>120</v>
      </c>
      <c r="I35" s="37">
        <v>2800000</v>
      </c>
      <c r="J35" s="38" t="s">
        <v>43</v>
      </c>
      <c r="K35" s="39" t="str">
        <f t="shared" si="0"/>
        <v>N</v>
      </c>
      <c r="L35" s="39" t="e">
        <f>VLOOKUP($C35,$C$85:$D$152,2)</f>
        <v>#N/A</v>
      </c>
      <c r="M35" s="38">
        <v>1</v>
      </c>
      <c r="N35" s="38" t="s">
        <v>44</v>
      </c>
      <c r="O35" s="40" t="s">
        <v>43</v>
      </c>
      <c r="P35" s="40" t="s">
        <v>43</v>
      </c>
      <c r="Q35" s="40" t="s">
        <v>43</v>
      </c>
      <c r="R35" s="40" t="s">
        <v>44</v>
      </c>
      <c r="S35" s="40" t="s">
        <v>44</v>
      </c>
      <c r="T35" s="40" t="s">
        <v>45</v>
      </c>
      <c r="U35" s="40" t="s">
        <v>44</v>
      </c>
      <c r="V35" s="38" t="s">
        <v>44</v>
      </c>
      <c r="W35" s="41">
        <v>10</v>
      </c>
      <c r="X35" s="42" t="s">
        <v>43</v>
      </c>
      <c r="Y35" s="36" t="s">
        <v>46</v>
      </c>
      <c r="Z35" s="43">
        <v>204944.44</v>
      </c>
      <c r="AA35" s="36" t="s">
        <v>47</v>
      </c>
      <c r="AB35" s="41" t="s">
        <v>43</v>
      </c>
      <c r="AC35" s="41">
        <v>2</v>
      </c>
      <c r="AD35" s="38" t="s">
        <v>43</v>
      </c>
      <c r="AE35" s="36">
        <v>33</v>
      </c>
      <c r="AF35" s="44"/>
      <c r="AG35" s="4"/>
      <c r="AH35" s="4"/>
      <c r="AI35" s="4"/>
      <c r="AJ35" s="4"/>
    </row>
    <row r="36" spans="1:38" s="45" customFormat="1" ht="24" x14ac:dyDescent="0.2">
      <c r="A36" s="35" t="s">
        <v>165</v>
      </c>
      <c r="B36" s="35" t="s">
        <v>166</v>
      </c>
      <c r="C36" s="35" t="s">
        <v>167</v>
      </c>
      <c r="D36" s="36" t="s">
        <v>39</v>
      </c>
      <c r="E36" s="35" t="s">
        <v>168</v>
      </c>
      <c r="F36" s="35" t="s">
        <v>169</v>
      </c>
      <c r="G36" s="36" t="s">
        <v>63</v>
      </c>
      <c r="H36" s="36">
        <v>90</v>
      </c>
      <c r="I36" s="37">
        <v>2800000</v>
      </c>
      <c r="J36" s="38" t="s">
        <v>43</v>
      </c>
      <c r="K36" s="39" t="str">
        <f t="shared" si="0"/>
        <v>N</v>
      </c>
      <c r="L36" s="39" t="e">
        <f>VLOOKUP($C36,$C$85:$D$152,2)</f>
        <v>#N/A</v>
      </c>
      <c r="M36" s="38">
        <v>1</v>
      </c>
      <c r="N36" s="38" t="s">
        <v>44</v>
      </c>
      <c r="O36" s="40" t="s">
        <v>43</v>
      </c>
      <c r="P36" s="40" t="s">
        <v>44</v>
      </c>
      <c r="Q36" s="40" t="s">
        <v>43</v>
      </c>
      <c r="R36" s="40" t="s">
        <v>44</v>
      </c>
      <c r="S36" s="40" t="s">
        <v>44</v>
      </c>
      <c r="T36" s="40" t="s">
        <v>45</v>
      </c>
      <c r="U36" s="40" t="s">
        <v>44</v>
      </c>
      <c r="V36" s="38" t="s">
        <v>44</v>
      </c>
      <c r="W36" s="41">
        <v>10</v>
      </c>
      <c r="X36" s="42" t="s">
        <v>43</v>
      </c>
      <c r="Y36" s="36" t="s">
        <v>46</v>
      </c>
      <c r="Z36" s="43">
        <v>238555.33</v>
      </c>
      <c r="AA36" s="36" t="s">
        <v>47</v>
      </c>
      <c r="AB36" s="41" t="s">
        <v>43</v>
      </c>
      <c r="AC36" s="41">
        <v>2</v>
      </c>
      <c r="AD36" s="38" t="s">
        <v>43</v>
      </c>
      <c r="AE36" s="36">
        <v>40</v>
      </c>
      <c r="AF36" s="44"/>
      <c r="AG36" s="4"/>
      <c r="AH36" s="4"/>
      <c r="AI36" s="4"/>
      <c r="AJ36" s="4"/>
    </row>
    <row r="37" spans="1:38" s="45" customFormat="1" ht="24" x14ac:dyDescent="0.2">
      <c r="A37" s="35" t="s">
        <v>170</v>
      </c>
      <c r="B37" s="35" t="s">
        <v>171</v>
      </c>
      <c r="C37" s="35" t="s">
        <v>50</v>
      </c>
      <c r="D37" s="36" t="s">
        <v>39</v>
      </c>
      <c r="E37" s="35" t="s">
        <v>148</v>
      </c>
      <c r="F37" s="35" t="s">
        <v>172</v>
      </c>
      <c r="G37" s="36" t="s">
        <v>42</v>
      </c>
      <c r="H37" s="36">
        <v>84</v>
      </c>
      <c r="I37" s="37">
        <v>2800000</v>
      </c>
      <c r="J37" s="38" t="s">
        <v>43</v>
      </c>
      <c r="K37" s="39" t="str">
        <f t="shared" si="0"/>
        <v>N</v>
      </c>
      <c r="L37" s="39" t="e">
        <f>VLOOKUP($C37,$C$85:$D$152,2)</f>
        <v>#N/A</v>
      </c>
      <c r="M37" s="38">
        <v>1</v>
      </c>
      <c r="N37" s="38" t="s">
        <v>44</v>
      </c>
      <c r="O37" s="40" t="s">
        <v>44</v>
      </c>
      <c r="P37" s="40" t="s">
        <v>44</v>
      </c>
      <c r="Q37" s="40" t="s">
        <v>44</v>
      </c>
      <c r="R37" s="40" t="s">
        <v>44</v>
      </c>
      <c r="S37" s="40" t="s">
        <v>43</v>
      </c>
      <c r="T37" s="40">
        <v>1</v>
      </c>
      <c r="U37" s="40" t="s">
        <v>44</v>
      </c>
      <c r="V37" s="38" t="s">
        <v>43</v>
      </c>
      <c r="W37" s="41">
        <v>10</v>
      </c>
      <c r="X37" s="42" t="s">
        <v>43</v>
      </c>
      <c r="Y37" s="36" t="s">
        <v>46</v>
      </c>
      <c r="Z37" s="43">
        <v>263500</v>
      </c>
      <c r="AA37" s="36" t="s">
        <v>47</v>
      </c>
      <c r="AB37" s="41" t="s">
        <v>44</v>
      </c>
      <c r="AC37" s="41">
        <v>2</v>
      </c>
      <c r="AD37" s="38" t="s">
        <v>43</v>
      </c>
      <c r="AE37" s="36">
        <v>21</v>
      </c>
      <c r="AF37" s="44"/>
      <c r="AG37" s="4"/>
      <c r="AH37" s="4"/>
      <c r="AI37" s="4"/>
      <c r="AJ37" s="4"/>
      <c r="AK37" s="4"/>
      <c r="AL37" s="4"/>
    </row>
    <row r="38" spans="1:38" s="45" customFormat="1" ht="24" x14ac:dyDescent="0.2">
      <c r="A38" s="35" t="s">
        <v>173</v>
      </c>
      <c r="B38" s="35" t="s">
        <v>174</v>
      </c>
      <c r="C38" s="35" t="s">
        <v>50</v>
      </c>
      <c r="D38" s="36" t="s">
        <v>39</v>
      </c>
      <c r="E38" s="35" t="s">
        <v>70</v>
      </c>
      <c r="F38" s="35" t="s">
        <v>175</v>
      </c>
      <c r="G38" s="36" t="s">
        <v>42</v>
      </c>
      <c r="H38" s="36">
        <v>86</v>
      </c>
      <c r="I38" s="37">
        <v>2714279</v>
      </c>
      <c r="J38" s="38" t="s">
        <v>43</v>
      </c>
      <c r="K38" s="39" t="str">
        <f t="shared" si="0"/>
        <v>N</v>
      </c>
      <c r="L38" s="39" t="e">
        <f>VLOOKUP($C38,$C$85:$D$152,2)</f>
        <v>#N/A</v>
      </c>
      <c r="M38" s="38">
        <v>1</v>
      </c>
      <c r="N38" s="38" t="s">
        <v>44</v>
      </c>
      <c r="O38" s="40" t="s">
        <v>44</v>
      </c>
      <c r="P38" s="40" t="s">
        <v>44</v>
      </c>
      <c r="Q38" s="40" t="s">
        <v>44</v>
      </c>
      <c r="R38" s="40" t="s">
        <v>44</v>
      </c>
      <c r="S38" s="40" t="s">
        <v>43</v>
      </c>
      <c r="T38" s="40">
        <v>1</v>
      </c>
      <c r="U38" s="40" t="s">
        <v>44</v>
      </c>
      <c r="V38" s="38" t="s">
        <v>43</v>
      </c>
      <c r="W38" s="41">
        <v>10</v>
      </c>
      <c r="X38" s="42" t="s">
        <v>43</v>
      </c>
      <c r="Y38" s="36" t="s">
        <v>46</v>
      </c>
      <c r="Z38" s="43">
        <v>268271.76</v>
      </c>
      <c r="AA38" s="36" t="s">
        <v>47</v>
      </c>
      <c r="AB38" s="41" t="s">
        <v>43</v>
      </c>
      <c r="AC38" s="41">
        <v>2</v>
      </c>
      <c r="AD38" s="38" t="s">
        <v>43</v>
      </c>
      <c r="AE38" s="36">
        <v>5</v>
      </c>
      <c r="AF38" s="44"/>
      <c r="AG38" s="4"/>
      <c r="AH38" s="4"/>
      <c r="AI38" s="4"/>
      <c r="AJ38" s="4"/>
    </row>
    <row r="39" spans="1:38" s="45" customFormat="1" x14ac:dyDescent="0.2">
      <c r="A39" s="35" t="s">
        <v>176</v>
      </c>
      <c r="B39" s="35" t="s">
        <v>177</v>
      </c>
      <c r="C39" s="35" t="s">
        <v>178</v>
      </c>
      <c r="D39" s="36" t="s">
        <v>39</v>
      </c>
      <c r="E39" s="35" t="s">
        <v>179</v>
      </c>
      <c r="F39" s="35" t="s">
        <v>180</v>
      </c>
      <c r="G39" s="36" t="s">
        <v>42</v>
      </c>
      <c r="H39" s="36">
        <v>90</v>
      </c>
      <c r="I39" s="37">
        <v>2800000</v>
      </c>
      <c r="J39" s="38" t="s">
        <v>43</v>
      </c>
      <c r="K39" s="39" t="str">
        <f t="shared" si="0"/>
        <v>N</v>
      </c>
      <c r="L39" s="39" t="e">
        <f>VLOOKUP($C39,$C$85:$D$152,2)</f>
        <v>#N/A</v>
      </c>
      <c r="M39" s="38">
        <v>1</v>
      </c>
      <c r="N39" s="38" t="s">
        <v>44</v>
      </c>
      <c r="O39" s="40" t="s">
        <v>44</v>
      </c>
      <c r="P39" s="40" t="s">
        <v>44</v>
      </c>
      <c r="Q39" s="40" t="s">
        <v>44</v>
      </c>
      <c r="R39" s="40" t="s">
        <v>44</v>
      </c>
      <c r="S39" s="40" t="s">
        <v>44</v>
      </c>
      <c r="T39" s="40" t="s">
        <v>45</v>
      </c>
      <c r="U39" s="40" t="s">
        <v>44</v>
      </c>
      <c r="V39" s="38" t="s">
        <v>43</v>
      </c>
      <c r="W39" s="41">
        <v>10</v>
      </c>
      <c r="X39" s="42" t="s">
        <v>43</v>
      </c>
      <c r="Y39" s="36" t="s">
        <v>46</v>
      </c>
      <c r="Z39" s="43">
        <v>264444.44</v>
      </c>
      <c r="AA39" s="36" t="s">
        <v>47</v>
      </c>
      <c r="AB39" s="41" t="s">
        <v>43</v>
      </c>
      <c r="AC39" s="41">
        <v>2</v>
      </c>
      <c r="AD39" s="38" t="s">
        <v>43</v>
      </c>
      <c r="AE39" s="36">
        <v>56</v>
      </c>
      <c r="AF39" s="44"/>
      <c r="AG39" s="4"/>
      <c r="AH39" s="4"/>
      <c r="AI39" s="4"/>
      <c r="AJ39" s="4"/>
      <c r="AK39" s="4"/>
      <c r="AL39" s="4"/>
    </row>
    <row r="40" spans="1:38" s="45" customFormat="1" ht="24" x14ac:dyDescent="0.2">
      <c r="A40" s="35" t="s">
        <v>181</v>
      </c>
      <c r="B40" s="35" t="s">
        <v>182</v>
      </c>
      <c r="C40" s="35" t="s">
        <v>159</v>
      </c>
      <c r="D40" s="36" t="s">
        <v>39</v>
      </c>
      <c r="E40" s="35" t="s">
        <v>155</v>
      </c>
      <c r="F40" s="35" t="s">
        <v>183</v>
      </c>
      <c r="G40" s="36" t="s">
        <v>42</v>
      </c>
      <c r="H40" s="36">
        <v>108</v>
      </c>
      <c r="I40" s="37">
        <v>2790000</v>
      </c>
      <c r="J40" s="38" t="s">
        <v>43</v>
      </c>
      <c r="K40" s="39" t="str">
        <f t="shared" si="0"/>
        <v>N</v>
      </c>
      <c r="L40" s="39" t="e">
        <f>VLOOKUP($C40,$C$85:$D$152,2)</f>
        <v>#N/A</v>
      </c>
      <c r="M40" s="38">
        <v>1</v>
      </c>
      <c r="N40" s="38" t="s">
        <v>44</v>
      </c>
      <c r="O40" s="40" t="s">
        <v>44</v>
      </c>
      <c r="P40" s="40" t="s">
        <v>44</v>
      </c>
      <c r="Q40" s="40" t="s">
        <v>44</v>
      </c>
      <c r="R40" s="40" t="s">
        <v>44</v>
      </c>
      <c r="S40" s="40" t="s">
        <v>44</v>
      </c>
      <c r="T40" s="40" t="s">
        <v>45</v>
      </c>
      <c r="U40" s="40" t="s">
        <v>44</v>
      </c>
      <c r="V40" s="38" t="s">
        <v>43</v>
      </c>
      <c r="W40" s="41">
        <v>10</v>
      </c>
      <c r="X40" s="42" t="s">
        <v>43</v>
      </c>
      <c r="Y40" s="36" t="s">
        <v>46</v>
      </c>
      <c r="Z40" s="43">
        <v>219583.33</v>
      </c>
      <c r="AA40" s="36" t="s">
        <v>47</v>
      </c>
      <c r="AB40" s="41" t="s">
        <v>43</v>
      </c>
      <c r="AC40" s="41">
        <v>2</v>
      </c>
      <c r="AD40" s="38" t="s">
        <v>43</v>
      </c>
      <c r="AE40" s="36">
        <v>2</v>
      </c>
      <c r="AF40" s="44"/>
      <c r="AG40" s="4"/>
      <c r="AH40" s="4"/>
      <c r="AI40" s="4"/>
      <c r="AJ40" s="4"/>
      <c r="AK40" s="4"/>
      <c r="AL40" s="4"/>
    </row>
    <row r="41" spans="1:38" s="45" customFormat="1" ht="36" x14ac:dyDescent="0.2">
      <c r="A41" s="35" t="s">
        <v>184</v>
      </c>
      <c r="B41" s="35" t="s">
        <v>185</v>
      </c>
      <c r="C41" s="35" t="s">
        <v>186</v>
      </c>
      <c r="D41" s="36" t="s">
        <v>39</v>
      </c>
      <c r="E41" s="35" t="s">
        <v>187</v>
      </c>
      <c r="F41" s="35" t="s">
        <v>188</v>
      </c>
      <c r="G41" s="36" t="s">
        <v>63</v>
      </c>
      <c r="H41" s="36">
        <v>102</v>
      </c>
      <c r="I41" s="37">
        <v>2800000</v>
      </c>
      <c r="J41" s="38" t="s">
        <v>43</v>
      </c>
      <c r="K41" s="39" t="str">
        <f t="shared" si="0"/>
        <v>N</v>
      </c>
      <c r="L41" s="39" t="e">
        <f>VLOOKUP($C41,$C$85:$D$152,2)</f>
        <v>#N/A</v>
      </c>
      <c r="M41" s="38">
        <v>1</v>
      </c>
      <c r="N41" s="38" t="s">
        <v>44</v>
      </c>
      <c r="O41" s="40" t="s">
        <v>43</v>
      </c>
      <c r="P41" s="40" t="s">
        <v>43</v>
      </c>
      <c r="Q41" s="40" t="s">
        <v>43</v>
      </c>
      <c r="R41" s="40" t="s">
        <v>44</v>
      </c>
      <c r="S41" s="40" t="s">
        <v>44</v>
      </c>
      <c r="T41" s="40" t="s">
        <v>45</v>
      </c>
      <c r="U41" s="40" t="s">
        <v>43</v>
      </c>
      <c r="V41" s="38" t="s">
        <v>44</v>
      </c>
      <c r="W41" s="41">
        <v>10</v>
      </c>
      <c r="X41" s="42" t="s">
        <v>43</v>
      </c>
      <c r="Y41" s="36" t="s">
        <v>46</v>
      </c>
      <c r="Z41" s="43">
        <v>226333.33</v>
      </c>
      <c r="AA41" s="36" t="s">
        <v>47</v>
      </c>
      <c r="AB41" s="41" t="s">
        <v>44</v>
      </c>
      <c r="AC41" s="41">
        <v>1</v>
      </c>
      <c r="AD41" s="38" t="s">
        <v>43</v>
      </c>
      <c r="AE41" s="36">
        <v>69</v>
      </c>
      <c r="AF41" s="44"/>
      <c r="AG41" s="4"/>
      <c r="AH41" s="4"/>
      <c r="AI41" s="4"/>
      <c r="AJ41" s="4"/>
      <c r="AK41" s="4"/>
      <c r="AL41" s="4"/>
    </row>
    <row r="42" spans="1:38" ht="36" x14ac:dyDescent="0.2">
      <c r="A42" s="35" t="s">
        <v>189</v>
      </c>
      <c r="B42" s="35" t="s">
        <v>190</v>
      </c>
      <c r="C42" s="35" t="s">
        <v>186</v>
      </c>
      <c r="D42" s="36" t="s">
        <v>39</v>
      </c>
      <c r="E42" s="35" t="s">
        <v>187</v>
      </c>
      <c r="F42" s="35" t="s">
        <v>191</v>
      </c>
      <c r="G42" s="36" t="s">
        <v>42</v>
      </c>
      <c r="H42" s="36">
        <v>96</v>
      </c>
      <c r="I42" s="37">
        <v>2750000</v>
      </c>
      <c r="J42" s="38" t="s">
        <v>43</v>
      </c>
      <c r="K42" s="39" t="str">
        <f t="shared" si="0"/>
        <v>N</v>
      </c>
      <c r="L42" s="39" t="e">
        <f>VLOOKUP($C42,$C$85:$D$152,2)</f>
        <v>#N/A</v>
      </c>
      <c r="M42" s="38">
        <v>1</v>
      </c>
      <c r="N42" s="38" t="s">
        <v>44</v>
      </c>
      <c r="O42" s="40" t="s">
        <v>43</v>
      </c>
      <c r="P42" s="40" t="s">
        <v>44</v>
      </c>
      <c r="Q42" s="40" t="s">
        <v>43</v>
      </c>
      <c r="R42" s="40" t="s">
        <v>44</v>
      </c>
      <c r="S42" s="40" t="s">
        <v>44</v>
      </c>
      <c r="T42" s="40" t="s">
        <v>45</v>
      </c>
      <c r="U42" s="40" t="s">
        <v>43</v>
      </c>
      <c r="V42" s="38" t="s">
        <v>44</v>
      </c>
      <c r="W42" s="41">
        <v>10</v>
      </c>
      <c r="X42" s="42" t="s">
        <v>43</v>
      </c>
      <c r="Y42" s="36" t="s">
        <v>46</v>
      </c>
      <c r="Z42" s="43">
        <v>243489.58</v>
      </c>
      <c r="AA42" s="36" t="s">
        <v>47</v>
      </c>
      <c r="AB42" s="41" t="s">
        <v>44</v>
      </c>
      <c r="AC42" s="41">
        <v>2</v>
      </c>
      <c r="AD42" s="38" t="s">
        <v>43</v>
      </c>
      <c r="AE42" s="36">
        <v>65</v>
      </c>
      <c r="AF42" s="44"/>
    </row>
    <row r="43" spans="1:38" ht="36" x14ac:dyDescent="0.2">
      <c r="A43" s="35" t="s">
        <v>192</v>
      </c>
      <c r="B43" s="35" t="s">
        <v>193</v>
      </c>
      <c r="C43" s="35" t="s">
        <v>50</v>
      </c>
      <c r="D43" s="36" t="s">
        <v>39</v>
      </c>
      <c r="E43" s="35" t="s">
        <v>187</v>
      </c>
      <c r="F43" s="35" t="s">
        <v>194</v>
      </c>
      <c r="G43" s="36" t="s">
        <v>63</v>
      </c>
      <c r="H43" s="36">
        <v>88</v>
      </c>
      <c r="I43" s="37">
        <v>2800000</v>
      </c>
      <c r="J43" s="38" t="s">
        <v>43</v>
      </c>
      <c r="K43" s="39" t="str">
        <f t="shared" si="0"/>
        <v>N</v>
      </c>
      <c r="L43" s="39" t="e">
        <f>VLOOKUP($C43,$C$85:$D$152,2)</f>
        <v>#N/A</v>
      </c>
      <c r="M43" s="38">
        <v>1</v>
      </c>
      <c r="N43" s="38" t="s">
        <v>44</v>
      </c>
      <c r="O43" s="40" t="s">
        <v>43</v>
      </c>
      <c r="P43" s="40" t="s">
        <v>43</v>
      </c>
      <c r="Q43" s="40" t="s">
        <v>43</v>
      </c>
      <c r="R43" s="40" t="s">
        <v>44</v>
      </c>
      <c r="S43" s="40" t="s">
        <v>44</v>
      </c>
      <c r="T43" s="40" t="s">
        <v>45</v>
      </c>
      <c r="U43" s="40" t="s">
        <v>43</v>
      </c>
      <c r="V43" s="38" t="s">
        <v>44</v>
      </c>
      <c r="W43" s="41">
        <v>10</v>
      </c>
      <c r="X43" s="42" t="s">
        <v>43</v>
      </c>
      <c r="Y43" s="36" t="s">
        <v>46</v>
      </c>
      <c r="Z43" s="43">
        <v>238946.59</v>
      </c>
      <c r="AA43" s="36" t="s">
        <v>47</v>
      </c>
      <c r="AB43" s="41" t="s">
        <v>43</v>
      </c>
      <c r="AC43" s="41">
        <v>2</v>
      </c>
      <c r="AD43" s="38" t="s">
        <v>43</v>
      </c>
      <c r="AE43" s="36">
        <v>22</v>
      </c>
      <c r="AF43" s="44"/>
    </row>
    <row r="44" spans="1:38" ht="36" x14ac:dyDescent="0.2">
      <c r="A44" s="35" t="s">
        <v>195</v>
      </c>
      <c r="B44" s="35" t="s">
        <v>196</v>
      </c>
      <c r="C44" s="35" t="s">
        <v>124</v>
      </c>
      <c r="D44" s="36" t="s">
        <v>60</v>
      </c>
      <c r="E44" s="35" t="s">
        <v>197</v>
      </c>
      <c r="F44" s="35" t="s">
        <v>198</v>
      </c>
      <c r="G44" s="36" t="s">
        <v>63</v>
      </c>
      <c r="H44" s="36">
        <v>60</v>
      </c>
      <c r="I44" s="37">
        <v>1939330</v>
      </c>
      <c r="J44" s="38" t="s">
        <v>43</v>
      </c>
      <c r="K44" s="39" t="str">
        <f t="shared" si="0"/>
        <v>N</v>
      </c>
      <c r="L44" s="39" t="e">
        <f>VLOOKUP($C44,$C$85:$D$152,2)</f>
        <v>#N/A</v>
      </c>
      <c r="M44" s="38">
        <v>1</v>
      </c>
      <c r="N44" s="38" t="s">
        <v>44</v>
      </c>
      <c r="O44" s="40" t="s">
        <v>44</v>
      </c>
      <c r="P44" s="40" t="s">
        <v>44</v>
      </c>
      <c r="Q44" s="40" t="s">
        <v>44</v>
      </c>
      <c r="R44" s="40" t="s">
        <v>44</v>
      </c>
      <c r="S44" s="40" t="s">
        <v>44</v>
      </c>
      <c r="T44" s="40" t="s">
        <v>45</v>
      </c>
      <c r="U44" s="40" t="s">
        <v>44</v>
      </c>
      <c r="V44" s="38" t="s">
        <v>44</v>
      </c>
      <c r="W44" s="41">
        <v>10</v>
      </c>
      <c r="X44" s="42" t="s">
        <v>43</v>
      </c>
      <c r="Y44" s="36" t="s">
        <v>46</v>
      </c>
      <c r="Z44" s="43">
        <v>274738.42</v>
      </c>
      <c r="AA44" s="36" t="s">
        <v>47</v>
      </c>
      <c r="AB44" s="41" t="s">
        <v>43</v>
      </c>
      <c r="AC44" s="41">
        <v>2</v>
      </c>
      <c r="AD44" s="38" t="s">
        <v>43</v>
      </c>
      <c r="AE44" s="36">
        <v>10</v>
      </c>
      <c r="AF44" s="44"/>
    </row>
    <row r="45" spans="1:38" ht="36" x14ac:dyDescent="0.2">
      <c r="A45" s="35" t="s">
        <v>199</v>
      </c>
      <c r="B45" s="35" t="s">
        <v>200</v>
      </c>
      <c r="C45" s="35" t="s">
        <v>91</v>
      </c>
      <c r="D45" s="36" t="s">
        <v>39</v>
      </c>
      <c r="E45" s="35" t="s">
        <v>197</v>
      </c>
      <c r="F45" s="35" t="s">
        <v>198</v>
      </c>
      <c r="G45" s="36" t="s">
        <v>42</v>
      </c>
      <c r="H45" s="36">
        <v>88</v>
      </c>
      <c r="I45" s="37">
        <v>2800000</v>
      </c>
      <c r="J45" s="38" t="s">
        <v>43</v>
      </c>
      <c r="K45" s="39" t="str">
        <f t="shared" si="0"/>
        <v>N</v>
      </c>
      <c r="L45" s="39" t="e">
        <f>VLOOKUP($C45,$C$85:$D$152,2)</f>
        <v>#N/A</v>
      </c>
      <c r="M45" s="38">
        <v>1</v>
      </c>
      <c r="N45" s="38" t="s">
        <v>44</v>
      </c>
      <c r="O45" s="40" t="s">
        <v>44</v>
      </c>
      <c r="P45" s="40" t="s">
        <v>44</v>
      </c>
      <c r="Q45" s="40" t="s">
        <v>44</v>
      </c>
      <c r="R45" s="40" t="s">
        <v>44</v>
      </c>
      <c r="S45" s="40" t="s">
        <v>44</v>
      </c>
      <c r="T45" s="40" t="s">
        <v>45</v>
      </c>
      <c r="U45" s="40" t="s">
        <v>44</v>
      </c>
      <c r="V45" s="38" t="s">
        <v>43</v>
      </c>
      <c r="W45" s="41">
        <v>10</v>
      </c>
      <c r="X45" s="42" t="s">
        <v>43</v>
      </c>
      <c r="Y45" s="36" t="s">
        <v>46</v>
      </c>
      <c r="Z45" s="43">
        <v>251522.73</v>
      </c>
      <c r="AA45" s="36" t="s">
        <v>47</v>
      </c>
      <c r="AB45" s="41" t="s">
        <v>43</v>
      </c>
      <c r="AC45" s="41">
        <v>2</v>
      </c>
      <c r="AD45" s="38" t="s">
        <v>43</v>
      </c>
      <c r="AE45" s="36">
        <v>24</v>
      </c>
      <c r="AF45" s="44"/>
    </row>
    <row r="46" spans="1:38" ht="24" x14ac:dyDescent="0.2">
      <c r="A46" s="35" t="s">
        <v>201</v>
      </c>
      <c r="B46" s="35" t="s">
        <v>202</v>
      </c>
      <c r="C46" s="35" t="s">
        <v>54</v>
      </c>
      <c r="D46" s="36" t="s">
        <v>39</v>
      </c>
      <c r="E46" s="35" t="s">
        <v>155</v>
      </c>
      <c r="F46" s="35" t="s">
        <v>203</v>
      </c>
      <c r="G46" s="36" t="s">
        <v>42</v>
      </c>
      <c r="H46" s="36">
        <v>112</v>
      </c>
      <c r="I46" s="37">
        <v>2800000</v>
      </c>
      <c r="J46" s="38" t="s">
        <v>43</v>
      </c>
      <c r="K46" s="39" t="str">
        <f t="shared" si="0"/>
        <v>N</v>
      </c>
      <c r="L46" s="39" t="e">
        <f>VLOOKUP($C46,$C$85:$D$152,2)</f>
        <v>#N/A</v>
      </c>
      <c r="M46" s="38">
        <v>1</v>
      </c>
      <c r="N46" s="38" t="s">
        <v>44</v>
      </c>
      <c r="O46" s="40" t="s">
        <v>44</v>
      </c>
      <c r="P46" s="40" t="s">
        <v>44</v>
      </c>
      <c r="Q46" s="40" t="s">
        <v>44</v>
      </c>
      <c r="R46" s="40" t="s">
        <v>44</v>
      </c>
      <c r="S46" s="40" t="s">
        <v>44</v>
      </c>
      <c r="T46" s="40" t="s">
        <v>45</v>
      </c>
      <c r="U46" s="40" t="s">
        <v>44</v>
      </c>
      <c r="V46" s="38" t="s">
        <v>43</v>
      </c>
      <c r="W46" s="41">
        <v>10</v>
      </c>
      <c r="X46" s="42" t="s">
        <v>43</v>
      </c>
      <c r="Y46" s="36" t="s">
        <v>46</v>
      </c>
      <c r="Z46" s="43">
        <v>212500</v>
      </c>
      <c r="AA46" s="36" t="s">
        <v>47</v>
      </c>
      <c r="AB46" s="41" t="s">
        <v>43</v>
      </c>
      <c r="AC46" s="41">
        <v>2</v>
      </c>
      <c r="AD46" s="38" t="s">
        <v>43</v>
      </c>
      <c r="AE46" s="36">
        <v>51</v>
      </c>
      <c r="AF46" s="44"/>
    </row>
    <row r="47" spans="1:38" ht="24" x14ac:dyDescent="0.2">
      <c r="A47" s="35" t="s">
        <v>204</v>
      </c>
      <c r="B47" s="35" t="s">
        <v>205</v>
      </c>
      <c r="C47" s="35" t="s">
        <v>147</v>
      </c>
      <c r="D47" s="36" t="s">
        <v>39</v>
      </c>
      <c r="E47" s="35" t="s">
        <v>206</v>
      </c>
      <c r="F47" s="35" t="s">
        <v>207</v>
      </c>
      <c r="G47" s="36" t="s">
        <v>42</v>
      </c>
      <c r="H47" s="36">
        <v>92</v>
      </c>
      <c r="I47" s="37">
        <v>2800000</v>
      </c>
      <c r="J47" s="38" t="s">
        <v>43</v>
      </c>
      <c r="K47" s="39" t="str">
        <f t="shared" si="0"/>
        <v>N</v>
      </c>
      <c r="L47" s="39" t="e">
        <f>VLOOKUP($C47,$C$85:$D$152,2)</f>
        <v>#N/A</v>
      </c>
      <c r="M47" s="38">
        <v>1</v>
      </c>
      <c r="N47" s="38" t="s">
        <v>44</v>
      </c>
      <c r="O47" s="40" t="s">
        <v>44</v>
      </c>
      <c r="P47" s="40" t="s">
        <v>44</v>
      </c>
      <c r="Q47" s="40" t="s">
        <v>44</v>
      </c>
      <c r="R47" s="40" t="s">
        <v>44</v>
      </c>
      <c r="S47" s="40" t="s">
        <v>44</v>
      </c>
      <c r="T47" s="40" t="s">
        <v>45</v>
      </c>
      <c r="U47" s="40" t="s">
        <v>44</v>
      </c>
      <c r="V47" s="38" t="s">
        <v>43</v>
      </c>
      <c r="W47" s="41">
        <v>10</v>
      </c>
      <c r="X47" s="42" t="s">
        <v>43</v>
      </c>
      <c r="Y47" s="36" t="s">
        <v>46</v>
      </c>
      <c r="Z47" s="43">
        <v>233369.35</v>
      </c>
      <c r="AA47" s="36" t="s">
        <v>47</v>
      </c>
      <c r="AB47" s="41" t="s">
        <v>43</v>
      </c>
      <c r="AC47" s="41">
        <v>2</v>
      </c>
      <c r="AD47" s="38" t="s">
        <v>43</v>
      </c>
      <c r="AE47" s="36">
        <v>57</v>
      </c>
      <c r="AF47" s="44"/>
    </row>
    <row r="48" spans="1:38" ht="24" x14ac:dyDescent="0.2">
      <c r="A48" s="35" t="s">
        <v>208</v>
      </c>
      <c r="B48" s="35" t="s">
        <v>209</v>
      </c>
      <c r="C48" s="35" t="s">
        <v>117</v>
      </c>
      <c r="D48" s="36" t="s">
        <v>60</v>
      </c>
      <c r="E48" s="35" t="s">
        <v>210</v>
      </c>
      <c r="F48" s="35" t="s">
        <v>211</v>
      </c>
      <c r="G48" s="36" t="s">
        <v>63</v>
      </c>
      <c r="H48" s="36">
        <v>76</v>
      </c>
      <c r="I48" s="37">
        <v>1925360</v>
      </c>
      <c r="J48" s="38" t="s">
        <v>43</v>
      </c>
      <c r="K48" s="39" t="str">
        <f t="shared" si="0"/>
        <v>N</v>
      </c>
      <c r="L48" s="39" t="e">
        <f>VLOOKUP($C48,$C$85:$D$152,2)</f>
        <v>#N/A</v>
      </c>
      <c r="M48" s="38">
        <v>1</v>
      </c>
      <c r="N48" s="38" t="s">
        <v>44</v>
      </c>
      <c r="O48" s="40" t="s">
        <v>44</v>
      </c>
      <c r="P48" s="40" t="s">
        <v>44</v>
      </c>
      <c r="Q48" s="40" t="s">
        <v>44</v>
      </c>
      <c r="R48" s="40" t="s">
        <v>44</v>
      </c>
      <c r="S48" s="40" t="s">
        <v>44</v>
      </c>
      <c r="T48" s="40" t="s">
        <v>45</v>
      </c>
      <c r="U48" s="40" t="s">
        <v>44</v>
      </c>
      <c r="V48" s="38" t="s">
        <v>44</v>
      </c>
      <c r="W48" s="41">
        <v>10</v>
      </c>
      <c r="X48" s="42" t="s">
        <v>43</v>
      </c>
      <c r="Y48" s="36" t="s">
        <v>46</v>
      </c>
      <c r="Z48" s="43">
        <v>200262.77</v>
      </c>
      <c r="AA48" s="36" t="s">
        <v>47</v>
      </c>
      <c r="AB48" s="41" t="s">
        <v>43</v>
      </c>
      <c r="AC48" s="41">
        <v>2</v>
      </c>
      <c r="AD48" s="38" t="s">
        <v>43</v>
      </c>
      <c r="AE48" s="36">
        <v>9</v>
      </c>
      <c r="AF48" s="44"/>
    </row>
    <row r="49" spans="1:32" ht="24" x14ac:dyDescent="0.2">
      <c r="A49" s="35" t="s">
        <v>212</v>
      </c>
      <c r="B49" s="35" t="s">
        <v>213</v>
      </c>
      <c r="C49" s="35" t="s">
        <v>186</v>
      </c>
      <c r="D49" s="36" t="s">
        <v>39</v>
      </c>
      <c r="E49" s="35" t="s">
        <v>210</v>
      </c>
      <c r="F49" s="35" t="s">
        <v>211</v>
      </c>
      <c r="G49" s="36" t="s">
        <v>42</v>
      </c>
      <c r="H49" s="36">
        <v>72</v>
      </c>
      <c r="I49" s="37">
        <v>2178350</v>
      </c>
      <c r="J49" s="38" t="s">
        <v>43</v>
      </c>
      <c r="K49" s="39" t="str">
        <f t="shared" si="0"/>
        <v>N</v>
      </c>
      <c r="L49" s="39" t="e">
        <f>VLOOKUP($C49,$C$85:$D$152,2)</f>
        <v>#N/A</v>
      </c>
      <c r="M49" s="38">
        <v>1</v>
      </c>
      <c r="N49" s="38" t="s">
        <v>44</v>
      </c>
      <c r="O49" s="40" t="s">
        <v>44</v>
      </c>
      <c r="P49" s="40" t="s">
        <v>44</v>
      </c>
      <c r="Q49" s="40" t="s">
        <v>44</v>
      </c>
      <c r="R49" s="40" t="s">
        <v>44</v>
      </c>
      <c r="S49" s="40" t="s">
        <v>44</v>
      </c>
      <c r="T49" s="40" t="s">
        <v>45</v>
      </c>
      <c r="U49" s="40" t="s">
        <v>44</v>
      </c>
      <c r="V49" s="38" t="s">
        <v>43</v>
      </c>
      <c r="W49" s="41">
        <v>10</v>
      </c>
      <c r="X49" s="42" t="s">
        <v>43</v>
      </c>
      <c r="Y49" s="36" t="s">
        <v>46</v>
      </c>
      <c r="Z49" s="43">
        <v>239164.68</v>
      </c>
      <c r="AA49" s="36" t="s">
        <v>47</v>
      </c>
      <c r="AB49" s="41" t="s">
        <v>43</v>
      </c>
      <c r="AC49" s="41">
        <v>2</v>
      </c>
      <c r="AD49" s="38" t="s">
        <v>43</v>
      </c>
      <c r="AE49" s="36">
        <v>19</v>
      </c>
      <c r="AF49" s="44"/>
    </row>
    <row r="50" spans="1:32" ht="36" x14ac:dyDescent="0.2">
      <c r="A50" s="35" t="s">
        <v>214</v>
      </c>
      <c r="B50" s="35" t="s">
        <v>215</v>
      </c>
      <c r="C50" s="35" t="s">
        <v>50</v>
      </c>
      <c r="D50" s="36" t="s">
        <v>39</v>
      </c>
      <c r="E50" s="35" t="s">
        <v>216</v>
      </c>
      <c r="F50" s="35" t="s">
        <v>217</v>
      </c>
      <c r="G50" s="36" t="s">
        <v>42</v>
      </c>
      <c r="H50" s="36">
        <v>80</v>
      </c>
      <c r="I50" s="37">
        <v>2700000</v>
      </c>
      <c r="J50" s="38" t="s">
        <v>43</v>
      </c>
      <c r="K50" s="39" t="str">
        <f t="shared" si="0"/>
        <v>N</v>
      </c>
      <c r="L50" s="39" t="e">
        <f>VLOOKUP($C50,$C$85:$D$152,2)</f>
        <v>#N/A</v>
      </c>
      <c r="M50" s="38">
        <v>1</v>
      </c>
      <c r="N50" s="38" t="s">
        <v>44</v>
      </c>
      <c r="O50" s="40" t="s">
        <v>44</v>
      </c>
      <c r="P50" s="40" t="s">
        <v>44</v>
      </c>
      <c r="Q50" s="40" t="s">
        <v>44</v>
      </c>
      <c r="R50" s="40" t="s">
        <v>44</v>
      </c>
      <c r="S50" s="40" t="s">
        <v>43</v>
      </c>
      <c r="T50" s="40">
        <v>1</v>
      </c>
      <c r="U50" s="40" t="s">
        <v>44</v>
      </c>
      <c r="V50" s="38" t="s">
        <v>43</v>
      </c>
      <c r="W50" s="41">
        <v>10</v>
      </c>
      <c r="X50" s="42" t="s">
        <v>43</v>
      </c>
      <c r="Y50" s="36" t="s">
        <v>46</v>
      </c>
      <c r="Z50" s="43">
        <v>278268.75</v>
      </c>
      <c r="AA50" s="36" t="s">
        <v>47</v>
      </c>
      <c r="AB50" s="41" t="s">
        <v>43</v>
      </c>
      <c r="AC50" s="41">
        <v>2</v>
      </c>
      <c r="AD50" s="38" t="s">
        <v>43</v>
      </c>
      <c r="AE50" s="36">
        <v>66</v>
      </c>
      <c r="AF50" s="44"/>
    </row>
    <row r="51" spans="1:32" ht="36" x14ac:dyDescent="0.2">
      <c r="A51" s="35" t="s">
        <v>218</v>
      </c>
      <c r="B51" s="35" t="s">
        <v>219</v>
      </c>
      <c r="C51" s="35" t="s">
        <v>108</v>
      </c>
      <c r="D51" s="36" t="s">
        <v>39</v>
      </c>
      <c r="E51" s="35" t="s">
        <v>216</v>
      </c>
      <c r="F51" s="35" t="s">
        <v>220</v>
      </c>
      <c r="G51" s="36" t="s">
        <v>42</v>
      </c>
      <c r="H51" s="36">
        <v>90</v>
      </c>
      <c r="I51" s="37">
        <v>2800000</v>
      </c>
      <c r="J51" s="38" t="s">
        <v>43</v>
      </c>
      <c r="K51" s="39" t="str">
        <f t="shared" si="0"/>
        <v>N</v>
      </c>
      <c r="L51" s="39" t="e">
        <f>VLOOKUP($C51,$C$85:$D$152,2)</f>
        <v>#N/A</v>
      </c>
      <c r="M51" s="38">
        <v>1</v>
      </c>
      <c r="N51" s="38" t="s">
        <v>44</v>
      </c>
      <c r="O51" s="40" t="s">
        <v>44</v>
      </c>
      <c r="P51" s="40" t="s">
        <v>44</v>
      </c>
      <c r="Q51" s="40" t="s">
        <v>44</v>
      </c>
      <c r="R51" s="40" t="s">
        <v>44</v>
      </c>
      <c r="S51" s="40" t="s">
        <v>44</v>
      </c>
      <c r="T51" s="40" t="s">
        <v>45</v>
      </c>
      <c r="U51" s="40" t="s">
        <v>44</v>
      </c>
      <c r="V51" s="38" t="s">
        <v>43</v>
      </c>
      <c r="W51" s="41">
        <v>10</v>
      </c>
      <c r="X51" s="42" t="s">
        <v>43</v>
      </c>
      <c r="Y51" s="36" t="s">
        <v>46</v>
      </c>
      <c r="Z51" s="43">
        <v>256511.11</v>
      </c>
      <c r="AA51" s="36" t="s">
        <v>47</v>
      </c>
      <c r="AB51" s="41" t="s">
        <v>43</v>
      </c>
      <c r="AC51" s="41">
        <v>2</v>
      </c>
      <c r="AD51" s="38" t="s">
        <v>43</v>
      </c>
      <c r="AE51" s="36">
        <v>47</v>
      </c>
      <c r="AF51" s="44"/>
    </row>
    <row r="52" spans="1:32" ht="24" x14ac:dyDescent="0.2">
      <c r="A52" s="35" t="s">
        <v>221</v>
      </c>
      <c r="B52" s="35" t="s">
        <v>222</v>
      </c>
      <c r="C52" s="35" t="s">
        <v>223</v>
      </c>
      <c r="D52" s="36" t="s">
        <v>39</v>
      </c>
      <c r="E52" s="35" t="s">
        <v>55</v>
      </c>
      <c r="F52" s="35" t="s">
        <v>56</v>
      </c>
      <c r="G52" s="36" t="s">
        <v>42</v>
      </c>
      <c r="H52" s="36">
        <v>90</v>
      </c>
      <c r="I52" s="37">
        <v>2800000</v>
      </c>
      <c r="J52" s="38" t="s">
        <v>43</v>
      </c>
      <c r="K52" s="39" t="str">
        <f t="shared" si="0"/>
        <v>N</v>
      </c>
      <c r="L52" s="39" t="e">
        <f>VLOOKUP($C52,$C$85:$D$152,2)</f>
        <v>#N/A</v>
      </c>
      <c r="M52" s="38">
        <v>1</v>
      </c>
      <c r="N52" s="38" t="s">
        <v>44</v>
      </c>
      <c r="O52" s="40" t="s">
        <v>43</v>
      </c>
      <c r="P52" s="40" t="s">
        <v>44</v>
      </c>
      <c r="Q52" s="40" t="s">
        <v>44</v>
      </c>
      <c r="R52" s="40" t="s">
        <v>44</v>
      </c>
      <c r="S52" s="40" t="s">
        <v>44</v>
      </c>
      <c r="T52" s="40" t="s">
        <v>45</v>
      </c>
      <c r="U52" s="40" t="s">
        <v>44</v>
      </c>
      <c r="V52" s="38" t="s">
        <v>44</v>
      </c>
      <c r="W52" s="41">
        <v>10</v>
      </c>
      <c r="X52" s="42" t="s">
        <v>43</v>
      </c>
      <c r="Y52" s="36" t="s">
        <v>46</v>
      </c>
      <c r="Z52" s="43">
        <v>238555.33</v>
      </c>
      <c r="AA52" s="36" t="s">
        <v>47</v>
      </c>
      <c r="AB52" s="41" t="s">
        <v>43</v>
      </c>
      <c r="AC52" s="41">
        <v>2</v>
      </c>
      <c r="AD52" s="38" t="s">
        <v>43</v>
      </c>
      <c r="AE52" s="36">
        <v>39</v>
      </c>
      <c r="AF52" s="44"/>
    </row>
    <row r="53" spans="1:32" ht="24" x14ac:dyDescent="0.2">
      <c r="A53" s="35" t="s">
        <v>224</v>
      </c>
      <c r="B53" s="35" t="s">
        <v>225</v>
      </c>
      <c r="C53" s="35" t="s">
        <v>226</v>
      </c>
      <c r="D53" s="36" t="s">
        <v>39</v>
      </c>
      <c r="E53" s="35" t="s">
        <v>179</v>
      </c>
      <c r="F53" s="35" t="s">
        <v>180</v>
      </c>
      <c r="G53" s="36" t="s">
        <v>63</v>
      </c>
      <c r="H53" s="36">
        <v>90</v>
      </c>
      <c r="I53" s="37">
        <v>2600000</v>
      </c>
      <c r="J53" s="38" t="s">
        <v>43</v>
      </c>
      <c r="K53" s="39" t="str">
        <f t="shared" si="0"/>
        <v>N</v>
      </c>
      <c r="L53" s="39" t="e">
        <f>VLOOKUP($C53,$C$85:$D$152,2)</f>
        <v>#N/A</v>
      </c>
      <c r="M53" s="38">
        <v>1</v>
      </c>
      <c r="N53" s="38" t="s">
        <v>44</v>
      </c>
      <c r="O53" s="40" t="s">
        <v>43</v>
      </c>
      <c r="P53" s="40" t="s">
        <v>43</v>
      </c>
      <c r="Q53" s="40" t="s">
        <v>43</v>
      </c>
      <c r="R53" s="40" t="s">
        <v>44</v>
      </c>
      <c r="S53" s="40" t="s">
        <v>44</v>
      </c>
      <c r="T53" s="40" t="s">
        <v>45</v>
      </c>
      <c r="U53" s="40" t="s">
        <v>43</v>
      </c>
      <c r="V53" s="38" t="s">
        <v>44</v>
      </c>
      <c r="W53" s="41">
        <v>10</v>
      </c>
      <c r="X53" s="42" t="s">
        <v>43</v>
      </c>
      <c r="Y53" s="36" t="s">
        <v>46</v>
      </c>
      <c r="Z53" s="43">
        <v>245555.56</v>
      </c>
      <c r="AA53" s="36" t="s">
        <v>47</v>
      </c>
      <c r="AB53" s="41" t="s">
        <v>44</v>
      </c>
      <c r="AC53" s="41">
        <v>1</v>
      </c>
      <c r="AD53" s="38" t="s">
        <v>43</v>
      </c>
      <c r="AE53" s="36">
        <v>53</v>
      </c>
      <c r="AF53" s="44"/>
    </row>
    <row r="54" spans="1:32" ht="24" x14ac:dyDescent="0.2">
      <c r="A54" s="35" t="s">
        <v>227</v>
      </c>
      <c r="B54" s="35" t="s">
        <v>228</v>
      </c>
      <c r="C54" s="35" t="s">
        <v>54</v>
      </c>
      <c r="D54" s="36" t="s">
        <v>39</v>
      </c>
      <c r="E54" s="35" t="s">
        <v>206</v>
      </c>
      <c r="F54" s="35" t="s">
        <v>229</v>
      </c>
      <c r="G54" s="36" t="s">
        <v>42</v>
      </c>
      <c r="H54" s="36">
        <v>100</v>
      </c>
      <c r="I54" s="37">
        <v>2800000</v>
      </c>
      <c r="J54" s="38" t="s">
        <v>43</v>
      </c>
      <c r="K54" s="39" t="str">
        <f t="shared" si="0"/>
        <v>N</v>
      </c>
      <c r="L54" s="39" t="e">
        <f>VLOOKUP($C54,$C$85:$D$152,2)</f>
        <v>#N/A</v>
      </c>
      <c r="M54" s="38">
        <v>1</v>
      </c>
      <c r="N54" s="38" t="s">
        <v>44</v>
      </c>
      <c r="O54" s="40" t="s">
        <v>44</v>
      </c>
      <c r="P54" s="40" t="s">
        <v>44</v>
      </c>
      <c r="Q54" s="40" t="s">
        <v>44</v>
      </c>
      <c r="R54" s="40" t="s">
        <v>44</v>
      </c>
      <c r="S54" s="40" t="s">
        <v>44</v>
      </c>
      <c r="T54" s="40" t="s">
        <v>45</v>
      </c>
      <c r="U54" s="40" t="s">
        <v>44</v>
      </c>
      <c r="V54" s="38" t="s">
        <v>43</v>
      </c>
      <c r="W54" s="41">
        <v>10</v>
      </c>
      <c r="X54" s="42" t="s">
        <v>43</v>
      </c>
      <c r="Y54" s="36" t="s">
        <v>46</v>
      </c>
      <c r="Z54" s="43">
        <v>214699.8</v>
      </c>
      <c r="AA54" s="36" t="s">
        <v>47</v>
      </c>
      <c r="AB54" s="41" t="s">
        <v>43</v>
      </c>
      <c r="AC54" s="41">
        <v>2</v>
      </c>
      <c r="AD54" s="38" t="s">
        <v>43</v>
      </c>
      <c r="AE54" s="36">
        <v>72</v>
      </c>
      <c r="AF54" s="44"/>
    </row>
    <row r="55" spans="1:32" ht="60" x14ac:dyDescent="0.2">
      <c r="A55" s="35" t="s">
        <v>230</v>
      </c>
      <c r="B55" s="35" t="s">
        <v>231</v>
      </c>
      <c r="C55" s="35" t="s">
        <v>232</v>
      </c>
      <c r="D55" s="36" t="s">
        <v>60</v>
      </c>
      <c r="E55" s="35" t="s">
        <v>75</v>
      </c>
      <c r="F55" s="35" t="s">
        <v>76</v>
      </c>
      <c r="G55" s="36" t="s">
        <v>42</v>
      </c>
      <c r="H55" s="36">
        <v>56</v>
      </c>
      <c r="I55" s="37">
        <v>1939330</v>
      </c>
      <c r="J55" s="38" t="s">
        <v>43</v>
      </c>
      <c r="K55" s="39" t="str">
        <f t="shared" si="0"/>
        <v>N</v>
      </c>
      <c r="L55" s="39" t="e">
        <f>VLOOKUP($C55,$C$85:$D$152,2)</f>
        <v>#N/A</v>
      </c>
      <c r="M55" s="38">
        <v>1</v>
      </c>
      <c r="N55" s="38" t="s">
        <v>44</v>
      </c>
      <c r="O55" s="40" t="s">
        <v>44</v>
      </c>
      <c r="P55" s="40" t="s">
        <v>44</v>
      </c>
      <c r="Q55" s="40" t="s">
        <v>44</v>
      </c>
      <c r="R55" s="40" t="s">
        <v>44</v>
      </c>
      <c r="S55" s="40" t="s">
        <v>44</v>
      </c>
      <c r="T55" s="40" t="s">
        <v>45</v>
      </c>
      <c r="U55" s="40" t="s">
        <v>44</v>
      </c>
      <c r="V55" s="38" t="s">
        <v>44</v>
      </c>
      <c r="W55" s="41">
        <v>10</v>
      </c>
      <c r="X55" s="42" t="s">
        <v>43</v>
      </c>
      <c r="Y55" s="36" t="s">
        <v>46</v>
      </c>
      <c r="Z55" s="43">
        <v>294362.59000000003</v>
      </c>
      <c r="AA55" s="36" t="s">
        <v>88</v>
      </c>
      <c r="AB55" s="41" t="s">
        <v>43</v>
      </c>
      <c r="AC55" s="41">
        <v>2</v>
      </c>
      <c r="AD55" s="38" t="s">
        <v>43</v>
      </c>
      <c r="AE55" s="36">
        <v>61</v>
      </c>
      <c r="AF55" s="44"/>
    </row>
    <row r="56" spans="1:32" ht="24" x14ac:dyDescent="0.2">
      <c r="A56" s="35" t="s">
        <v>233</v>
      </c>
      <c r="B56" s="35" t="s">
        <v>234</v>
      </c>
      <c r="C56" s="35" t="s">
        <v>235</v>
      </c>
      <c r="D56" s="36" t="s">
        <v>39</v>
      </c>
      <c r="E56" s="35" t="s">
        <v>40</v>
      </c>
      <c r="F56" s="35" t="s">
        <v>236</v>
      </c>
      <c r="G56" s="36" t="s">
        <v>63</v>
      </c>
      <c r="H56" s="36">
        <v>96</v>
      </c>
      <c r="I56" s="37">
        <v>2800000</v>
      </c>
      <c r="J56" s="38" t="s">
        <v>43</v>
      </c>
      <c r="K56" s="39" t="str">
        <f t="shared" si="0"/>
        <v>N</v>
      </c>
      <c r="L56" s="39" t="e">
        <f>VLOOKUP($C56,$C$85:$D$152,2)</f>
        <v>#N/A</v>
      </c>
      <c r="M56" s="38">
        <v>1</v>
      </c>
      <c r="N56" s="38" t="s">
        <v>44</v>
      </c>
      <c r="O56" s="40" t="s">
        <v>43</v>
      </c>
      <c r="P56" s="40" t="s">
        <v>44</v>
      </c>
      <c r="Q56" s="40" t="s">
        <v>44</v>
      </c>
      <c r="R56" s="40" t="s">
        <v>44</v>
      </c>
      <c r="S56" s="40" t="s">
        <v>44</v>
      </c>
      <c r="T56" s="40" t="s">
        <v>45</v>
      </c>
      <c r="U56" s="40" t="s">
        <v>44</v>
      </c>
      <c r="V56" s="38" t="s">
        <v>44</v>
      </c>
      <c r="W56" s="41">
        <v>10</v>
      </c>
      <c r="X56" s="42" t="s">
        <v>43</v>
      </c>
      <c r="Y56" s="36" t="s">
        <v>46</v>
      </c>
      <c r="Z56" s="43">
        <v>223645.63</v>
      </c>
      <c r="AA56" s="36" t="s">
        <v>47</v>
      </c>
      <c r="AB56" s="41" t="s">
        <v>43</v>
      </c>
      <c r="AC56" s="41">
        <v>2</v>
      </c>
      <c r="AD56" s="38" t="s">
        <v>43</v>
      </c>
      <c r="AE56" s="36">
        <v>8</v>
      </c>
      <c r="AF56" s="44"/>
    </row>
    <row r="57" spans="1:32" ht="24" x14ac:dyDescent="0.2">
      <c r="A57" s="35" t="s">
        <v>237</v>
      </c>
      <c r="B57" s="35" t="s">
        <v>238</v>
      </c>
      <c r="C57" s="35" t="s">
        <v>50</v>
      </c>
      <c r="D57" s="36" t="s">
        <v>39</v>
      </c>
      <c r="E57" s="35" t="s">
        <v>239</v>
      </c>
      <c r="F57" s="35" t="s">
        <v>240</v>
      </c>
      <c r="G57" s="36" t="s">
        <v>42</v>
      </c>
      <c r="H57" s="36">
        <v>70</v>
      </c>
      <c r="I57" s="37">
        <v>2800000</v>
      </c>
      <c r="J57" s="38" t="s">
        <v>43</v>
      </c>
      <c r="K57" s="39" t="str">
        <f t="shared" si="0"/>
        <v>N</v>
      </c>
      <c r="L57" s="39" t="e">
        <f>VLOOKUP($C57,$C$85:$D$152,2)</f>
        <v>#N/A</v>
      </c>
      <c r="M57" s="38">
        <v>1</v>
      </c>
      <c r="N57" s="38" t="s">
        <v>44</v>
      </c>
      <c r="O57" s="40" t="s">
        <v>44</v>
      </c>
      <c r="P57" s="40" t="s">
        <v>44</v>
      </c>
      <c r="Q57" s="40" t="s">
        <v>44</v>
      </c>
      <c r="R57" s="40" t="s">
        <v>44</v>
      </c>
      <c r="S57" s="40" t="s">
        <v>44</v>
      </c>
      <c r="T57" s="40" t="s">
        <v>45</v>
      </c>
      <c r="U57" s="40" t="s">
        <v>44</v>
      </c>
      <c r="V57" s="38" t="s">
        <v>43</v>
      </c>
      <c r="W57" s="41">
        <v>10</v>
      </c>
      <c r="X57" s="42" t="s">
        <v>43</v>
      </c>
      <c r="Y57" s="36" t="s">
        <v>46</v>
      </c>
      <c r="Z57" s="43">
        <v>316200</v>
      </c>
      <c r="AA57" s="36" t="s">
        <v>88</v>
      </c>
      <c r="AB57" s="41" t="s">
        <v>43</v>
      </c>
      <c r="AC57" s="41">
        <v>2</v>
      </c>
      <c r="AD57" s="38" t="s">
        <v>43</v>
      </c>
      <c r="AE57" s="36">
        <v>16</v>
      </c>
      <c r="AF57" s="44"/>
    </row>
    <row r="58" spans="1:32" ht="48" x14ac:dyDescent="0.2">
      <c r="A58" s="35" t="s">
        <v>241</v>
      </c>
      <c r="B58" s="35" t="s">
        <v>242</v>
      </c>
      <c r="C58" s="35" t="s">
        <v>178</v>
      </c>
      <c r="D58" s="36" t="s">
        <v>39</v>
      </c>
      <c r="E58" s="35" t="s">
        <v>243</v>
      </c>
      <c r="F58" s="35" t="s">
        <v>244</v>
      </c>
      <c r="G58" s="36" t="s">
        <v>42</v>
      </c>
      <c r="H58" s="36">
        <v>72</v>
      </c>
      <c r="I58" s="37">
        <v>2350000</v>
      </c>
      <c r="J58" s="38" t="s">
        <v>43</v>
      </c>
      <c r="K58" s="39" t="str">
        <f t="shared" si="0"/>
        <v>N</v>
      </c>
      <c r="L58" s="39" t="e">
        <f>VLOOKUP($C58,$C$85:$D$152,2)</f>
        <v>#N/A</v>
      </c>
      <c r="M58" s="38">
        <v>1</v>
      </c>
      <c r="N58" s="38" t="s">
        <v>44</v>
      </c>
      <c r="O58" s="40" t="s">
        <v>43</v>
      </c>
      <c r="P58" s="40" t="s">
        <v>43</v>
      </c>
      <c r="Q58" s="40" t="s">
        <v>43</v>
      </c>
      <c r="R58" s="40" t="s">
        <v>44</v>
      </c>
      <c r="S58" s="40" t="s">
        <v>44</v>
      </c>
      <c r="T58" s="40" t="s">
        <v>45</v>
      </c>
      <c r="U58" s="40" t="s">
        <v>44</v>
      </c>
      <c r="V58" s="38" t="s">
        <v>44</v>
      </c>
      <c r="W58" s="41">
        <v>10</v>
      </c>
      <c r="X58" s="42" t="s">
        <v>43</v>
      </c>
      <c r="Y58" s="36" t="s">
        <v>46</v>
      </c>
      <c r="Z58" s="43">
        <v>258010.42</v>
      </c>
      <c r="AA58" s="36" t="s">
        <v>47</v>
      </c>
      <c r="AB58" s="41" t="s">
        <v>43</v>
      </c>
      <c r="AC58" s="41">
        <v>2</v>
      </c>
      <c r="AD58" s="38" t="s">
        <v>43</v>
      </c>
      <c r="AE58" s="36">
        <v>12</v>
      </c>
      <c r="AF58" s="44"/>
    </row>
    <row r="59" spans="1:32" ht="24" x14ac:dyDescent="0.2">
      <c r="A59" s="35" t="s">
        <v>245</v>
      </c>
      <c r="B59" s="35" t="s">
        <v>246</v>
      </c>
      <c r="C59" s="35" t="s">
        <v>91</v>
      </c>
      <c r="D59" s="36" t="s">
        <v>39</v>
      </c>
      <c r="E59" s="35" t="s">
        <v>239</v>
      </c>
      <c r="F59" s="35" t="s">
        <v>247</v>
      </c>
      <c r="G59" s="36" t="s">
        <v>42</v>
      </c>
      <c r="H59" s="36">
        <v>70</v>
      </c>
      <c r="I59" s="37">
        <v>2800000</v>
      </c>
      <c r="J59" s="38" t="s">
        <v>43</v>
      </c>
      <c r="K59" s="39" t="str">
        <f t="shared" si="0"/>
        <v>N</v>
      </c>
      <c r="L59" s="39" t="e">
        <f>VLOOKUP($C59,$C$85:$D$152,2)</f>
        <v>#N/A</v>
      </c>
      <c r="M59" s="38">
        <v>1</v>
      </c>
      <c r="N59" s="38" t="s">
        <v>44</v>
      </c>
      <c r="O59" s="40" t="s">
        <v>44</v>
      </c>
      <c r="P59" s="40" t="s">
        <v>44</v>
      </c>
      <c r="Q59" s="40" t="s">
        <v>44</v>
      </c>
      <c r="R59" s="40" t="s">
        <v>44</v>
      </c>
      <c r="S59" s="40" t="s">
        <v>44</v>
      </c>
      <c r="T59" s="40" t="s">
        <v>45</v>
      </c>
      <c r="U59" s="40" t="s">
        <v>44</v>
      </c>
      <c r="V59" s="38" t="s">
        <v>43</v>
      </c>
      <c r="W59" s="41">
        <v>10</v>
      </c>
      <c r="X59" s="42" t="s">
        <v>43</v>
      </c>
      <c r="Y59" s="36" t="s">
        <v>46</v>
      </c>
      <c r="Z59" s="43">
        <v>316200</v>
      </c>
      <c r="AA59" s="36" t="s">
        <v>88</v>
      </c>
      <c r="AB59" s="41" t="s">
        <v>43</v>
      </c>
      <c r="AC59" s="41">
        <v>2</v>
      </c>
      <c r="AD59" s="38" t="s">
        <v>43</v>
      </c>
      <c r="AE59" s="36">
        <v>34</v>
      </c>
      <c r="AF59" s="44"/>
    </row>
    <row r="60" spans="1:32" ht="48" x14ac:dyDescent="0.2">
      <c r="A60" s="35" t="s">
        <v>248</v>
      </c>
      <c r="B60" s="35" t="s">
        <v>249</v>
      </c>
      <c r="C60" s="35" t="s">
        <v>250</v>
      </c>
      <c r="D60" s="36" t="s">
        <v>39</v>
      </c>
      <c r="E60" s="35" t="s">
        <v>251</v>
      </c>
      <c r="F60" s="35" t="s">
        <v>252</v>
      </c>
      <c r="G60" s="36" t="s">
        <v>42</v>
      </c>
      <c r="H60" s="36">
        <v>72</v>
      </c>
      <c r="I60" s="37">
        <v>2625000</v>
      </c>
      <c r="J60" s="38" t="s">
        <v>43</v>
      </c>
      <c r="K60" s="39" t="str">
        <f t="shared" si="0"/>
        <v>N</v>
      </c>
      <c r="L60" s="39" t="e">
        <f>VLOOKUP($C60,$C$85:$D$152,2)</f>
        <v>#N/A</v>
      </c>
      <c r="M60" s="38">
        <v>1</v>
      </c>
      <c r="N60" s="38" t="s">
        <v>44</v>
      </c>
      <c r="O60" s="40" t="s">
        <v>44</v>
      </c>
      <c r="P60" s="40" t="s">
        <v>44</v>
      </c>
      <c r="Q60" s="40" t="s">
        <v>44</v>
      </c>
      <c r="R60" s="40" t="s">
        <v>44</v>
      </c>
      <c r="S60" s="40" t="s">
        <v>44</v>
      </c>
      <c r="T60" s="40" t="s">
        <v>45</v>
      </c>
      <c r="U60" s="40" t="s">
        <v>44</v>
      </c>
      <c r="V60" s="38" t="s">
        <v>43</v>
      </c>
      <c r="W60" s="41">
        <v>10</v>
      </c>
      <c r="X60" s="42" t="s">
        <v>43</v>
      </c>
      <c r="Y60" s="36" t="s">
        <v>46</v>
      </c>
      <c r="Z60" s="43">
        <v>268028.90999999997</v>
      </c>
      <c r="AA60" s="36" t="s">
        <v>47</v>
      </c>
      <c r="AB60" s="41" t="s">
        <v>43</v>
      </c>
      <c r="AC60" s="41">
        <v>2</v>
      </c>
      <c r="AD60" s="38" t="s">
        <v>43</v>
      </c>
      <c r="AE60" s="36">
        <v>49</v>
      </c>
      <c r="AF60" s="44"/>
    </row>
    <row r="61" spans="1:32" ht="48" x14ac:dyDescent="0.2">
      <c r="A61" s="35" t="s">
        <v>253</v>
      </c>
      <c r="B61" s="35" t="s">
        <v>254</v>
      </c>
      <c r="C61" s="35" t="s">
        <v>91</v>
      </c>
      <c r="D61" s="36" t="s">
        <v>39</v>
      </c>
      <c r="E61" s="35" t="s">
        <v>255</v>
      </c>
      <c r="F61" s="35" t="s">
        <v>256</v>
      </c>
      <c r="G61" s="36" t="s">
        <v>42</v>
      </c>
      <c r="H61" s="36">
        <v>108</v>
      </c>
      <c r="I61" s="37">
        <v>2800000</v>
      </c>
      <c r="J61" s="38" t="s">
        <v>43</v>
      </c>
      <c r="K61" s="39" t="str">
        <f t="shared" si="0"/>
        <v>N</v>
      </c>
      <c r="L61" s="39" t="e">
        <f>VLOOKUP($C61,$C$85:$D$152,2)</f>
        <v>#N/A</v>
      </c>
      <c r="M61" s="38">
        <v>1</v>
      </c>
      <c r="N61" s="38" t="s">
        <v>44</v>
      </c>
      <c r="O61" s="40" t="s">
        <v>44</v>
      </c>
      <c r="P61" s="40" t="s">
        <v>44</v>
      </c>
      <c r="Q61" s="40" t="s">
        <v>44</v>
      </c>
      <c r="R61" s="40" t="s">
        <v>44</v>
      </c>
      <c r="S61" s="40" t="s">
        <v>44</v>
      </c>
      <c r="T61" s="40" t="s">
        <v>45</v>
      </c>
      <c r="U61" s="40" t="s">
        <v>44</v>
      </c>
      <c r="V61" s="38" t="s">
        <v>43</v>
      </c>
      <c r="W61" s="41">
        <v>10</v>
      </c>
      <c r="X61" s="42" t="s">
        <v>43</v>
      </c>
      <c r="Y61" s="36" t="s">
        <v>46</v>
      </c>
      <c r="Z61" s="43">
        <v>238000</v>
      </c>
      <c r="AA61" s="36" t="s">
        <v>47</v>
      </c>
      <c r="AB61" s="41" t="s">
        <v>43</v>
      </c>
      <c r="AC61" s="41">
        <v>2</v>
      </c>
      <c r="AD61" s="38" t="s">
        <v>43</v>
      </c>
      <c r="AE61" s="36">
        <v>45</v>
      </c>
      <c r="AF61" s="44"/>
    </row>
    <row r="62" spans="1:32" ht="36" x14ac:dyDescent="0.2">
      <c r="A62" s="35" t="s">
        <v>257</v>
      </c>
      <c r="B62" s="35" t="s">
        <v>258</v>
      </c>
      <c r="C62" s="35" t="s">
        <v>147</v>
      </c>
      <c r="D62" s="36" t="s">
        <v>39</v>
      </c>
      <c r="E62" s="35" t="s">
        <v>239</v>
      </c>
      <c r="F62" s="35" t="s">
        <v>259</v>
      </c>
      <c r="G62" s="36" t="s">
        <v>42</v>
      </c>
      <c r="H62" s="36">
        <v>80</v>
      </c>
      <c r="I62" s="37">
        <v>2790000</v>
      </c>
      <c r="J62" s="38" t="s">
        <v>43</v>
      </c>
      <c r="K62" s="39" t="str">
        <f t="shared" si="0"/>
        <v>N</v>
      </c>
      <c r="L62" s="39" t="e">
        <f>VLOOKUP($C62,$C$85:$D$152,2)</f>
        <v>#N/A</v>
      </c>
      <c r="M62" s="38">
        <v>1</v>
      </c>
      <c r="N62" s="38" t="s">
        <v>44</v>
      </c>
      <c r="O62" s="40" t="s">
        <v>44</v>
      </c>
      <c r="P62" s="40" t="s">
        <v>44</v>
      </c>
      <c r="Q62" s="40" t="s">
        <v>44</v>
      </c>
      <c r="R62" s="40" t="s">
        <v>44</v>
      </c>
      <c r="S62" s="40" t="s">
        <v>44</v>
      </c>
      <c r="T62" s="40" t="s">
        <v>45</v>
      </c>
      <c r="U62" s="40" t="s">
        <v>44</v>
      </c>
      <c r="V62" s="38" t="s">
        <v>44</v>
      </c>
      <c r="W62" s="41">
        <v>10</v>
      </c>
      <c r="X62" s="42" t="s">
        <v>43</v>
      </c>
      <c r="Y62" s="36" t="s">
        <v>46</v>
      </c>
      <c r="Z62" s="43">
        <v>256388.79</v>
      </c>
      <c r="AA62" s="36" t="s">
        <v>47</v>
      </c>
      <c r="AB62" s="41" t="s">
        <v>43</v>
      </c>
      <c r="AC62" s="41">
        <v>2</v>
      </c>
      <c r="AD62" s="38" t="s">
        <v>43</v>
      </c>
      <c r="AE62" s="36">
        <v>42</v>
      </c>
      <c r="AF62" s="44"/>
    </row>
    <row r="63" spans="1:32" ht="48" x14ac:dyDescent="0.2">
      <c r="A63" s="35" t="s">
        <v>260</v>
      </c>
      <c r="B63" s="35" t="s">
        <v>261</v>
      </c>
      <c r="C63" s="35" t="s">
        <v>262</v>
      </c>
      <c r="D63" s="36" t="s">
        <v>39</v>
      </c>
      <c r="E63" s="35" t="s">
        <v>255</v>
      </c>
      <c r="F63" s="35" t="s">
        <v>256</v>
      </c>
      <c r="G63" s="36" t="s">
        <v>42</v>
      </c>
      <c r="H63" s="36">
        <v>99</v>
      </c>
      <c r="I63" s="37">
        <v>2800000</v>
      </c>
      <c r="J63" s="38" t="s">
        <v>43</v>
      </c>
      <c r="K63" s="39" t="str">
        <f t="shared" si="0"/>
        <v>N</v>
      </c>
      <c r="L63" s="39" t="e">
        <f>VLOOKUP($C63,$C$85:$D$152,2)</f>
        <v>#N/A</v>
      </c>
      <c r="M63" s="38">
        <v>1</v>
      </c>
      <c r="N63" s="38" t="s">
        <v>44</v>
      </c>
      <c r="O63" s="40" t="s">
        <v>44</v>
      </c>
      <c r="P63" s="40" t="s">
        <v>44</v>
      </c>
      <c r="Q63" s="40" t="s">
        <v>44</v>
      </c>
      <c r="R63" s="40" t="s">
        <v>44</v>
      </c>
      <c r="S63" s="40" t="s">
        <v>44</v>
      </c>
      <c r="T63" s="40" t="s">
        <v>45</v>
      </c>
      <c r="U63" s="40" t="s">
        <v>44</v>
      </c>
      <c r="V63" s="38" t="s">
        <v>43</v>
      </c>
      <c r="W63" s="41">
        <v>10</v>
      </c>
      <c r="X63" s="42" t="s">
        <v>43</v>
      </c>
      <c r="Y63" s="36" t="s">
        <v>46</v>
      </c>
      <c r="Z63" s="43">
        <v>242857.14</v>
      </c>
      <c r="AA63" s="36" t="s">
        <v>47</v>
      </c>
      <c r="AB63" s="41" t="s">
        <v>43</v>
      </c>
      <c r="AC63" s="41">
        <v>2</v>
      </c>
      <c r="AD63" s="38" t="s">
        <v>43</v>
      </c>
      <c r="AE63" s="36">
        <v>37</v>
      </c>
      <c r="AF63" s="44"/>
    </row>
    <row r="64" spans="1:32" ht="48" x14ac:dyDescent="0.2">
      <c r="A64" s="35" t="s">
        <v>263</v>
      </c>
      <c r="B64" s="35" t="s">
        <v>264</v>
      </c>
      <c r="C64" s="35" t="s">
        <v>235</v>
      </c>
      <c r="D64" s="36" t="s">
        <v>39</v>
      </c>
      <c r="E64" s="35" t="s">
        <v>255</v>
      </c>
      <c r="F64" s="35" t="s">
        <v>256</v>
      </c>
      <c r="G64" s="36" t="s">
        <v>42</v>
      </c>
      <c r="H64" s="36">
        <v>96</v>
      </c>
      <c r="I64" s="37">
        <v>2730000</v>
      </c>
      <c r="J64" s="38" t="s">
        <v>43</v>
      </c>
      <c r="K64" s="39" t="str">
        <f t="shared" si="0"/>
        <v>N</v>
      </c>
      <c r="L64" s="39" t="e">
        <f>VLOOKUP($C64,$C$85:$D$152,2)</f>
        <v>#N/A</v>
      </c>
      <c r="M64" s="38">
        <v>1</v>
      </c>
      <c r="N64" s="38" t="s">
        <v>44</v>
      </c>
      <c r="O64" s="40" t="s">
        <v>44</v>
      </c>
      <c r="P64" s="40" t="s">
        <v>44</v>
      </c>
      <c r="Q64" s="40" t="s">
        <v>44</v>
      </c>
      <c r="R64" s="40" t="s">
        <v>44</v>
      </c>
      <c r="S64" s="40" t="s">
        <v>44</v>
      </c>
      <c r="T64" s="40" t="s">
        <v>45</v>
      </c>
      <c r="U64" s="40" t="s">
        <v>44</v>
      </c>
      <c r="V64" s="38" t="s">
        <v>43</v>
      </c>
      <c r="W64" s="41">
        <v>10</v>
      </c>
      <c r="X64" s="42" t="s">
        <v>43</v>
      </c>
      <c r="Y64" s="36" t="s">
        <v>46</v>
      </c>
      <c r="Z64" s="43">
        <v>249516.13</v>
      </c>
      <c r="AA64" s="36" t="s">
        <v>47</v>
      </c>
      <c r="AB64" s="41" t="s">
        <v>43</v>
      </c>
      <c r="AC64" s="41">
        <v>2</v>
      </c>
      <c r="AD64" s="38" t="s">
        <v>43</v>
      </c>
      <c r="AE64" s="36">
        <v>6</v>
      </c>
      <c r="AF64" s="44"/>
    </row>
    <row r="65" spans="1:38" ht="48" x14ac:dyDescent="0.2">
      <c r="A65" s="35" t="s">
        <v>265</v>
      </c>
      <c r="B65" s="35" t="s">
        <v>266</v>
      </c>
      <c r="C65" s="35" t="s">
        <v>178</v>
      </c>
      <c r="D65" s="36" t="s">
        <v>39</v>
      </c>
      <c r="E65" s="35" t="s">
        <v>243</v>
      </c>
      <c r="F65" s="35" t="s">
        <v>244</v>
      </c>
      <c r="G65" s="36" t="s">
        <v>63</v>
      </c>
      <c r="H65" s="36">
        <v>80</v>
      </c>
      <c r="I65" s="37">
        <v>2800000</v>
      </c>
      <c r="J65" s="38" t="s">
        <v>43</v>
      </c>
      <c r="K65" s="39" t="str">
        <f t="shared" si="0"/>
        <v>N</v>
      </c>
      <c r="L65" s="39" t="e">
        <f>VLOOKUP($C65,$C$85:$D$152,2)</f>
        <v>#N/A</v>
      </c>
      <c r="M65" s="38">
        <v>1</v>
      </c>
      <c r="N65" s="38" t="s">
        <v>44</v>
      </c>
      <c r="O65" s="40" t="s">
        <v>43</v>
      </c>
      <c r="P65" s="40" t="s">
        <v>43</v>
      </c>
      <c r="Q65" s="40" t="s">
        <v>43</v>
      </c>
      <c r="R65" s="40" t="s">
        <v>44</v>
      </c>
      <c r="S65" s="40" t="s">
        <v>44</v>
      </c>
      <c r="T65" s="40" t="s">
        <v>45</v>
      </c>
      <c r="U65" s="40" t="s">
        <v>44</v>
      </c>
      <c r="V65" s="38" t="s">
        <v>44</v>
      </c>
      <c r="W65" s="41">
        <v>10</v>
      </c>
      <c r="X65" s="42" t="s">
        <v>43</v>
      </c>
      <c r="Y65" s="36" t="s">
        <v>46</v>
      </c>
      <c r="Z65" s="43">
        <v>268374.75</v>
      </c>
      <c r="AA65" s="36" t="s">
        <v>47</v>
      </c>
      <c r="AB65" s="41" t="s">
        <v>43</v>
      </c>
      <c r="AC65" s="41">
        <v>2</v>
      </c>
      <c r="AD65" s="38" t="s">
        <v>43</v>
      </c>
      <c r="AE65" s="36">
        <v>30</v>
      </c>
      <c r="AF65" s="44"/>
    </row>
    <row r="66" spans="1:38" ht="24" x14ac:dyDescent="0.2">
      <c r="A66" s="35" t="s">
        <v>267</v>
      </c>
      <c r="B66" s="35" t="s">
        <v>268</v>
      </c>
      <c r="C66" s="35" t="s">
        <v>91</v>
      </c>
      <c r="D66" s="36" t="s">
        <v>39</v>
      </c>
      <c r="E66" s="35" t="s">
        <v>206</v>
      </c>
      <c r="F66" s="35" t="s">
        <v>269</v>
      </c>
      <c r="G66" s="36" t="s">
        <v>42</v>
      </c>
      <c r="H66" s="36">
        <v>96</v>
      </c>
      <c r="I66" s="37">
        <v>2800000</v>
      </c>
      <c r="J66" s="38" t="s">
        <v>43</v>
      </c>
      <c r="K66" s="39" t="str">
        <f t="shared" si="0"/>
        <v>N</v>
      </c>
      <c r="L66" s="39" t="e">
        <f>VLOOKUP($C66,$C$85:$D$152,2)</f>
        <v>#N/A</v>
      </c>
      <c r="M66" s="38">
        <v>1</v>
      </c>
      <c r="N66" s="38" t="s">
        <v>44</v>
      </c>
      <c r="O66" s="40" t="s">
        <v>44</v>
      </c>
      <c r="P66" s="40" t="s">
        <v>44</v>
      </c>
      <c r="Q66" s="40" t="s">
        <v>44</v>
      </c>
      <c r="R66" s="40" t="s">
        <v>44</v>
      </c>
      <c r="S66" s="40" t="s">
        <v>44</v>
      </c>
      <c r="T66" s="40" t="s">
        <v>45</v>
      </c>
      <c r="U66" s="40" t="s">
        <v>44</v>
      </c>
      <c r="V66" s="38" t="s">
        <v>43</v>
      </c>
      <c r="W66" s="41">
        <v>10</v>
      </c>
      <c r="X66" s="42" t="s">
        <v>43</v>
      </c>
      <c r="Y66" s="36" t="s">
        <v>46</v>
      </c>
      <c r="Z66" s="43">
        <v>223645.63</v>
      </c>
      <c r="AA66" s="36" t="s">
        <v>47</v>
      </c>
      <c r="AB66" s="41" t="s">
        <v>43</v>
      </c>
      <c r="AC66" s="41">
        <v>2</v>
      </c>
      <c r="AD66" s="38" t="s">
        <v>43</v>
      </c>
      <c r="AE66" s="36">
        <v>17</v>
      </c>
      <c r="AF66" s="44"/>
    </row>
    <row r="67" spans="1:38" ht="36" x14ac:dyDescent="0.2">
      <c r="A67" s="35" t="s">
        <v>270</v>
      </c>
      <c r="B67" s="35" t="s">
        <v>271</v>
      </c>
      <c r="C67" s="35" t="s">
        <v>272</v>
      </c>
      <c r="D67" s="36" t="s">
        <v>60</v>
      </c>
      <c r="E67" s="35" t="s">
        <v>273</v>
      </c>
      <c r="F67" s="35" t="s">
        <v>274</v>
      </c>
      <c r="G67" s="36" t="s">
        <v>42</v>
      </c>
      <c r="H67" s="36">
        <v>64</v>
      </c>
      <c r="I67" s="37">
        <v>1845000</v>
      </c>
      <c r="J67" s="38" t="s">
        <v>43</v>
      </c>
      <c r="K67" s="39" t="str">
        <f t="shared" si="0"/>
        <v>N</v>
      </c>
      <c r="L67" s="39" t="e">
        <f>VLOOKUP($C67,$C$85:$D$152,2)</f>
        <v>#N/A</v>
      </c>
      <c r="M67" s="38">
        <v>1</v>
      </c>
      <c r="N67" s="38" t="s">
        <v>44</v>
      </c>
      <c r="O67" s="40" t="s">
        <v>44</v>
      </c>
      <c r="P67" s="40" t="s">
        <v>44</v>
      </c>
      <c r="Q67" s="40" t="s">
        <v>44</v>
      </c>
      <c r="R67" s="40" t="s">
        <v>44</v>
      </c>
      <c r="S67" s="40" t="s">
        <v>44</v>
      </c>
      <c r="T67" s="40" t="s">
        <v>45</v>
      </c>
      <c r="U67" s="40" t="s">
        <v>44</v>
      </c>
      <c r="V67" s="38" t="s">
        <v>44</v>
      </c>
      <c r="W67" s="41">
        <v>5</v>
      </c>
      <c r="X67" s="42" t="s">
        <v>43</v>
      </c>
      <c r="Y67" s="36" t="s">
        <v>46</v>
      </c>
      <c r="Z67" s="43">
        <v>245039.06</v>
      </c>
      <c r="AA67" s="36" t="s">
        <v>47</v>
      </c>
      <c r="AB67" s="41" t="s">
        <v>43</v>
      </c>
      <c r="AC67" s="41">
        <v>2</v>
      </c>
      <c r="AD67" s="38" t="s">
        <v>43</v>
      </c>
      <c r="AE67" s="36">
        <v>14</v>
      </c>
      <c r="AF67" s="44"/>
    </row>
    <row r="68" spans="1:38" ht="36" x14ac:dyDescent="0.2">
      <c r="A68" s="35" t="s">
        <v>275</v>
      </c>
      <c r="B68" s="35" t="s">
        <v>276</v>
      </c>
      <c r="C68" s="35" t="s">
        <v>82</v>
      </c>
      <c r="D68" s="36" t="s">
        <v>39</v>
      </c>
      <c r="E68" s="35" t="s">
        <v>273</v>
      </c>
      <c r="F68" s="35" t="s">
        <v>274</v>
      </c>
      <c r="G68" s="36" t="s">
        <v>42</v>
      </c>
      <c r="H68" s="36">
        <v>90</v>
      </c>
      <c r="I68" s="37">
        <v>2789000</v>
      </c>
      <c r="J68" s="38" t="s">
        <v>43</v>
      </c>
      <c r="K68" s="39" t="str">
        <f t="shared" si="0"/>
        <v>N</v>
      </c>
      <c r="L68" s="39" t="e">
        <f>VLOOKUP($C68,$C$85:$D$152,2)</f>
        <v>#N/A</v>
      </c>
      <c r="M68" s="38">
        <v>1</v>
      </c>
      <c r="N68" s="38" t="s">
        <v>44</v>
      </c>
      <c r="O68" s="40" t="s">
        <v>44</v>
      </c>
      <c r="P68" s="40" t="s">
        <v>44</v>
      </c>
      <c r="Q68" s="40" t="s">
        <v>44</v>
      </c>
      <c r="R68" s="40" t="s">
        <v>44</v>
      </c>
      <c r="S68" s="40" t="s">
        <v>44</v>
      </c>
      <c r="T68" s="40" t="s">
        <v>45</v>
      </c>
      <c r="U68" s="40" t="s">
        <v>44</v>
      </c>
      <c r="V68" s="38" t="s">
        <v>43</v>
      </c>
      <c r="W68" s="41">
        <v>5</v>
      </c>
      <c r="X68" s="42" t="s">
        <v>43</v>
      </c>
      <c r="Y68" s="36" t="s">
        <v>46</v>
      </c>
      <c r="Z68" s="43">
        <v>255503.39</v>
      </c>
      <c r="AA68" s="36" t="s">
        <v>47</v>
      </c>
      <c r="AB68" s="41" t="s">
        <v>43</v>
      </c>
      <c r="AC68" s="41">
        <v>2</v>
      </c>
      <c r="AD68" s="38" t="s">
        <v>43</v>
      </c>
      <c r="AE68" s="36">
        <v>58</v>
      </c>
      <c r="AF68" s="44"/>
    </row>
    <row r="69" spans="1:38" ht="24" x14ac:dyDescent="0.2">
      <c r="A69" s="35" t="s">
        <v>277</v>
      </c>
      <c r="B69" s="35" t="s">
        <v>278</v>
      </c>
      <c r="C69" s="35" t="s">
        <v>235</v>
      </c>
      <c r="D69" s="36" t="s">
        <v>39</v>
      </c>
      <c r="E69" s="35" t="s">
        <v>86</v>
      </c>
      <c r="F69" s="35" t="s">
        <v>279</v>
      </c>
      <c r="G69" s="36" t="s">
        <v>63</v>
      </c>
      <c r="H69" s="36">
        <v>80</v>
      </c>
      <c r="I69" s="37">
        <v>2450000</v>
      </c>
      <c r="J69" s="38" t="s">
        <v>43</v>
      </c>
      <c r="K69" s="39" t="str">
        <f t="shared" si="0"/>
        <v>N</v>
      </c>
      <c r="L69" s="39" t="e">
        <f>VLOOKUP($C69,$C$85:$D$152,2)</f>
        <v>#N/A</v>
      </c>
      <c r="M69" s="38">
        <v>1</v>
      </c>
      <c r="N69" s="38" t="s">
        <v>44</v>
      </c>
      <c r="O69" s="40" t="s">
        <v>44</v>
      </c>
      <c r="P69" s="40" t="s">
        <v>44</v>
      </c>
      <c r="Q69" s="40" t="s">
        <v>44</v>
      </c>
      <c r="R69" s="40" t="s">
        <v>44</v>
      </c>
      <c r="S69" s="40" t="s">
        <v>44</v>
      </c>
      <c r="T69" s="40" t="s">
        <v>45</v>
      </c>
      <c r="U69" s="40" t="s">
        <v>44</v>
      </c>
      <c r="V69" s="38" t="s">
        <v>44</v>
      </c>
      <c r="W69" s="41">
        <v>10</v>
      </c>
      <c r="X69" s="42" t="s">
        <v>43</v>
      </c>
      <c r="Y69" s="36" t="s">
        <v>46</v>
      </c>
      <c r="Z69" s="43">
        <v>252503.13</v>
      </c>
      <c r="AA69" s="36" t="s">
        <v>47</v>
      </c>
      <c r="AB69" s="41" t="s">
        <v>43</v>
      </c>
      <c r="AC69" s="41">
        <v>2</v>
      </c>
      <c r="AD69" s="38" t="s">
        <v>43</v>
      </c>
      <c r="AE69" s="36">
        <v>60</v>
      </c>
      <c r="AF69" s="44"/>
    </row>
    <row r="70" spans="1:38" ht="24" x14ac:dyDescent="0.2">
      <c r="A70" s="35" t="s">
        <v>280</v>
      </c>
      <c r="B70" s="35" t="s">
        <v>281</v>
      </c>
      <c r="C70" s="35" t="s">
        <v>82</v>
      </c>
      <c r="D70" s="36" t="s">
        <v>39</v>
      </c>
      <c r="E70" s="35" t="s">
        <v>282</v>
      </c>
      <c r="F70" s="35" t="s">
        <v>283</v>
      </c>
      <c r="G70" s="36" t="s">
        <v>42</v>
      </c>
      <c r="H70" s="36">
        <v>96</v>
      </c>
      <c r="I70" s="37">
        <v>2800000</v>
      </c>
      <c r="J70" s="38" t="s">
        <v>43</v>
      </c>
      <c r="K70" s="39" t="str">
        <f t="shared" si="0"/>
        <v>N</v>
      </c>
      <c r="L70" s="39" t="e">
        <f>VLOOKUP($C70,$C$85:$D$152,2)</f>
        <v>#N/A</v>
      </c>
      <c r="M70" s="38">
        <v>1</v>
      </c>
      <c r="N70" s="38" t="s">
        <v>44</v>
      </c>
      <c r="O70" s="40" t="s">
        <v>44</v>
      </c>
      <c r="P70" s="40" t="s">
        <v>44</v>
      </c>
      <c r="Q70" s="40" t="s">
        <v>44</v>
      </c>
      <c r="R70" s="40" t="s">
        <v>44</v>
      </c>
      <c r="S70" s="40" t="s">
        <v>44</v>
      </c>
      <c r="T70" s="40" t="s">
        <v>45</v>
      </c>
      <c r="U70" s="40" t="s">
        <v>44</v>
      </c>
      <c r="V70" s="38" t="s">
        <v>44</v>
      </c>
      <c r="W70" s="41">
        <v>10</v>
      </c>
      <c r="X70" s="42" t="s">
        <v>43</v>
      </c>
      <c r="Y70" s="36" t="s">
        <v>46</v>
      </c>
      <c r="Z70" s="43">
        <v>247916.67</v>
      </c>
      <c r="AA70" s="36" t="s">
        <v>47</v>
      </c>
      <c r="AB70" s="41" t="s">
        <v>43</v>
      </c>
      <c r="AC70" s="41">
        <v>2</v>
      </c>
      <c r="AD70" s="38" t="s">
        <v>43</v>
      </c>
      <c r="AE70" s="36">
        <v>38</v>
      </c>
      <c r="AF70" s="44"/>
    </row>
    <row r="71" spans="1:38" ht="24" x14ac:dyDescent="0.2">
      <c r="A71" s="35" t="s">
        <v>284</v>
      </c>
      <c r="B71" s="35" t="s">
        <v>285</v>
      </c>
      <c r="C71" s="35" t="s">
        <v>132</v>
      </c>
      <c r="D71" s="36" t="s">
        <v>39</v>
      </c>
      <c r="E71" s="35" t="s">
        <v>282</v>
      </c>
      <c r="F71" s="35" t="s">
        <v>283</v>
      </c>
      <c r="G71" s="36" t="s">
        <v>63</v>
      </c>
      <c r="H71" s="36">
        <v>86</v>
      </c>
      <c r="I71" s="37">
        <v>2800000</v>
      </c>
      <c r="J71" s="38" t="s">
        <v>43</v>
      </c>
      <c r="K71" s="39" t="str">
        <f t="shared" ref="K71:K75" si="1">IF(AF71="Y","Y",IF(AND(D71="M",I71&lt;=$M$2),"Y",IF(AND(D71="S",I71&lt;=$M$3),"Y","N")))</f>
        <v>N</v>
      </c>
      <c r="L71" s="39" t="e">
        <f>VLOOKUP($C71,$C$85:$D$152,2)</f>
        <v>#N/A</v>
      </c>
      <c r="M71" s="38">
        <v>1</v>
      </c>
      <c r="N71" s="38" t="s">
        <v>44</v>
      </c>
      <c r="O71" s="40" t="s">
        <v>44</v>
      </c>
      <c r="P71" s="40" t="s">
        <v>44</v>
      </c>
      <c r="Q71" s="40" t="s">
        <v>44</v>
      </c>
      <c r="R71" s="40" t="s">
        <v>44</v>
      </c>
      <c r="S71" s="40" t="s">
        <v>44</v>
      </c>
      <c r="T71" s="40" t="s">
        <v>45</v>
      </c>
      <c r="U71" s="40" t="s">
        <v>44</v>
      </c>
      <c r="V71" s="38" t="s">
        <v>44</v>
      </c>
      <c r="W71" s="41">
        <v>10</v>
      </c>
      <c r="X71" s="42" t="s">
        <v>43</v>
      </c>
      <c r="Y71" s="36" t="s">
        <v>46</v>
      </c>
      <c r="Z71" s="43">
        <v>276744.19</v>
      </c>
      <c r="AA71" s="36" t="s">
        <v>47</v>
      </c>
      <c r="AB71" s="41" t="s">
        <v>43</v>
      </c>
      <c r="AC71" s="41">
        <v>2</v>
      </c>
      <c r="AD71" s="38" t="s">
        <v>43</v>
      </c>
      <c r="AE71" s="36">
        <v>68</v>
      </c>
      <c r="AF71" s="44"/>
    </row>
    <row r="72" spans="1:38" ht="24" x14ac:dyDescent="0.2">
      <c r="A72" s="35" t="s">
        <v>286</v>
      </c>
      <c r="B72" s="35" t="s">
        <v>287</v>
      </c>
      <c r="C72" s="35" t="s">
        <v>91</v>
      </c>
      <c r="D72" s="36" t="s">
        <v>39</v>
      </c>
      <c r="E72" s="35" t="s">
        <v>288</v>
      </c>
      <c r="F72" s="35" t="s">
        <v>289</v>
      </c>
      <c r="G72" s="36" t="s">
        <v>63</v>
      </c>
      <c r="H72" s="36">
        <v>100</v>
      </c>
      <c r="I72" s="37">
        <v>2800000</v>
      </c>
      <c r="J72" s="38" t="s">
        <v>43</v>
      </c>
      <c r="K72" s="39" t="str">
        <f t="shared" si="1"/>
        <v>N</v>
      </c>
      <c r="L72" s="39" t="e">
        <f>VLOOKUP($C72,$C$85:$D$152,2)</f>
        <v>#N/A</v>
      </c>
      <c r="M72" s="38">
        <v>1</v>
      </c>
      <c r="N72" s="38" t="s">
        <v>44</v>
      </c>
      <c r="O72" s="40" t="s">
        <v>43</v>
      </c>
      <c r="P72" s="40" t="s">
        <v>44</v>
      </c>
      <c r="Q72" s="40" t="s">
        <v>44</v>
      </c>
      <c r="R72" s="40" t="s">
        <v>44</v>
      </c>
      <c r="S72" s="40" t="s">
        <v>44</v>
      </c>
      <c r="T72" s="40" t="s">
        <v>45</v>
      </c>
      <c r="U72" s="40" t="s">
        <v>44</v>
      </c>
      <c r="V72" s="38" t="s">
        <v>44</v>
      </c>
      <c r="W72" s="41">
        <v>10</v>
      </c>
      <c r="X72" s="42" t="s">
        <v>43</v>
      </c>
      <c r="Y72" s="36" t="s">
        <v>46</v>
      </c>
      <c r="Z72" s="43">
        <v>230860</v>
      </c>
      <c r="AA72" s="36" t="s">
        <v>47</v>
      </c>
      <c r="AB72" s="41" t="s">
        <v>43</v>
      </c>
      <c r="AC72" s="41">
        <v>2</v>
      </c>
      <c r="AD72" s="38" t="s">
        <v>43</v>
      </c>
      <c r="AE72" s="36">
        <v>4</v>
      </c>
      <c r="AF72" s="44"/>
    </row>
    <row r="73" spans="1:38" ht="36" x14ac:dyDescent="0.2">
      <c r="A73" s="35" t="s">
        <v>290</v>
      </c>
      <c r="B73" s="35" t="s">
        <v>291</v>
      </c>
      <c r="C73" s="35" t="s">
        <v>79</v>
      </c>
      <c r="D73" s="36" t="s">
        <v>39</v>
      </c>
      <c r="E73" s="35" t="s">
        <v>292</v>
      </c>
      <c r="F73" s="35" t="s">
        <v>293</v>
      </c>
      <c r="G73" s="36" t="s">
        <v>42</v>
      </c>
      <c r="H73" s="36">
        <v>84</v>
      </c>
      <c r="I73" s="37">
        <v>1950000</v>
      </c>
      <c r="J73" s="38" t="s">
        <v>43</v>
      </c>
      <c r="K73" s="39" t="str">
        <f t="shared" si="1"/>
        <v>N</v>
      </c>
      <c r="L73" s="39" t="e">
        <f>VLOOKUP($C73,$C$85:$D$152,2)</f>
        <v>#N/A</v>
      </c>
      <c r="M73" s="38">
        <v>1</v>
      </c>
      <c r="N73" s="38" t="s">
        <v>44</v>
      </c>
      <c r="O73" s="40" t="s">
        <v>43</v>
      </c>
      <c r="P73" s="40" t="s">
        <v>44</v>
      </c>
      <c r="Q73" s="40" t="s">
        <v>44</v>
      </c>
      <c r="R73" s="40" t="s">
        <v>44</v>
      </c>
      <c r="S73" s="40" t="s">
        <v>44</v>
      </c>
      <c r="T73" s="40" t="s">
        <v>45</v>
      </c>
      <c r="U73" s="40" t="s">
        <v>44</v>
      </c>
      <c r="V73" s="38" t="s">
        <v>43</v>
      </c>
      <c r="W73" s="41">
        <v>10</v>
      </c>
      <c r="X73" s="42" t="s">
        <v>43</v>
      </c>
      <c r="Y73" s="36" t="s">
        <v>46</v>
      </c>
      <c r="Z73" s="43">
        <v>183508.93</v>
      </c>
      <c r="AA73" s="36" t="s">
        <v>47</v>
      </c>
      <c r="AB73" s="41" t="s">
        <v>44</v>
      </c>
      <c r="AC73" s="41">
        <v>2</v>
      </c>
      <c r="AD73" s="38" t="s">
        <v>43</v>
      </c>
      <c r="AE73" s="36">
        <v>59</v>
      </c>
      <c r="AF73" s="44"/>
    </row>
    <row r="74" spans="1:38" ht="48" x14ac:dyDescent="0.2">
      <c r="A74" s="35" t="s">
        <v>294</v>
      </c>
      <c r="B74" s="35" t="s">
        <v>295</v>
      </c>
      <c r="C74" s="35" t="s">
        <v>296</v>
      </c>
      <c r="D74" s="36" t="s">
        <v>39</v>
      </c>
      <c r="E74" s="35" t="s">
        <v>297</v>
      </c>
      <c r="F74" s="35" t="s">
        <v>298</v>
      </c>
      <c r="G74" s="36" t="s">
        <v>63</v>
      </c>
      <c r="H74" s="36">
        <v>84</v>
      </c>
      <c r="I74" s="37">
        <v>2800000</v>
      </c>
      <c r="J74" s="38" t="s">
        <v>43</v>
      </c>
      <c r="K74" s="39" t="str">
        <f t="shared" si="1"/>
        <v>N</v>
      </c>
      <c r="L74" s="39" t="e">
        <f>VLOOKUP($C74,$C$85:$D$152,2)</f>
        <v>#N/A</v>
      </c>
      <c r="M74" s="38">
        <v>1</v>
      </c>
      <c r="N74" s="38" t="s">
        <v>44</v>
      </c>
      <c r="O74" s="40" t="s">
        <v>43</v>
      </c>
      <c r="P74" s="40" t="s">
        <v>43</v>
      </c>
      <c r="Q74" s="40" t="s">
        <v>43</v>
      </c>
      <c r="R74" s="40" t="s">
        <v>44</v>
      </c>
      <c r="S74" s="40" t="s">
        <v>44</v>
      </c>
      <c r="T74" s="40" t="s">
        <v>45</v>
      </c>
      <c r="U74" s="40" t="s">
        <v>44</v>
      </c>
      <c r="V74" s="38" t="s">
        <v>44</v>
      </c>
      <c r="W74" s="41">
        <v>10</v>
      </c>
      <c r="X74" s="42" t="s">
        <v>43</v>
      </c>
      <c r="Y74" s="36" t="s">
        <v>46</v>
      </c>
      <c r="Z74" s="43">
        <v>263500</v>
      </c>
      <c r="AA74" s="36" t="s">
        <v>47</v>
      </c>
      <c r="AB74" s="41" t="s">
        <v>43</v>
      </c>
      <c r="AC74" s="41">
        <v>2</v>
      </c>
      <c r="AD74" s="38" t="s">
        <v>43</v>
      </c>
      <c r="AE74" s="36">
        <v>52</v>
      </c>
      <c r="AF74" s="44"/>
    </row>
    <row r="75" spans="1:38" ht="36" x14ac:dyDescent="0.2">
      <c r="A75" s="35" t="s">
        <v>299</v>
      </c>
      <c r="B75" s="35" t="s">
        <v>300</v>
      </c>
      <c r="C75" s="35" t="s">
        <v>50</v>
      </c>
      <c r="D75" s="36" t="s">
        <v>39</v>
      </c>
      <c r="E75" s="35" t="s">
        <v>109</v>
      </c>
      <c r="F75" s="35" t="s">
        <v>110</v>
      </c>
      <c r="G75" s="36" t="s">
        <v>42</v>
      </c>
      <c r="H75" s="36">
        <v>71</v>
      </c>
      <c r="I75" s="37">
        <v>2300000</v>
      </c>
      <c r="J75" s="38" t="s">
        <v>43</v>
      </c>
      <c r="K75" s="39" t="str">
        <f t="shared" si="1"/>
        <v>N</v>
      </c>
      <c r="L75" s="39" t="e">
        <f>VLOOKUP($C75,$C$85:$D$152,2)</f>
        <v>#N/A</v>
      </c>
      <c r="M75" s="38">
        <v>1</v>
      </c>
      <c r="N75" s="38" t="s">
        <v>44</v>
      </c>
      <c r="O75" s="40" t="s">
        <v>44</v>
      </c>
      <c r="P75" s="40" t="s">
        <v>44</v>
      </c>
      <c r="Q75" s="40" t="s">
        <v>44</v>
      </c>
      <c r="R75" s="40" t="s">
        <v>44</v>
      </c>
      <c r="S75" s="40" t="s">
        <v>43</v>
      </c>
      <c r="T75" s="40">
        <v>1</v>
      </c>
      <c r="U75" s="40" t="s">
        <v>44</v>
      </c>
      <c r="V75" s="38" t="s">
        <v>43</v>
      </c>
      <c r="W75" s="41">
        <v>10</v>
      </c>
      <c r="X75" s="42" t="s">
        <v>43</v>
      </c>
      <c r="Y75" s="36" t="s">
        <v>46</v>
      </c>
      <c r="Z75" s="43">
        <v>270698.27</v>
      </c>
      <c r="AA75" s="36" t="s">
        <v>47</v>
      </c>
      <c r="AB75" s="41" t="s">
        <v>44</v>
      </c>
      <c r="AC75" s="41">
        <v>2</v>
      </c>
      <c r="AD75" s="38" t="s">
        <v>43</v>
      </c>
      <c r="AE75" s="36">
        <v>26</v>
      </c>
      <c r="AF75" s="44"/>
    </row>
    <row r="76" spans="1:38" s="34" customFormat="1" ht="18" customHeight="1" x14ac:dyDescent="0.2">
      <c r="A76" s="23" t="s">
        <v>301</v>
      </c>
      <c r="B76" s="24"/>
      <c r="C76" s="24"/>
      <c r="D76" s="25"/>
      <c r="E76" s="24"/>
      <c r="F76" s="24"/>
      <c r="G76" s="25"/>
      <c r="H76" s="25"/>
      <c r="I76" s="26"/>
      <c r="J76" s="27"/>
      <c r="K76" s="28"/>
      <c r="L76" s="28"/>
      <c r="M76" s="27"/>
      <c r="N76" s="27"/>
      <c r="O76" s="29"/>
      <c r="P76" s="29"/>
      <c r="Q76" s="29"/>
      <c r="R76" s="29"/>
      <c r="S76" s="29"/>
      <c r="T76" s="29"/>
      <c r="U76" s="29"/>
      <c r="V76" s="27"/>
      <c r="W76" s="30"/>
      <c r="X76" s="31"/>
      <c r="Y76" s="25"/>
      <c r="Z76" s="32"/>
      <c r="AA76" s="25"/>
      <c r="AB76" s="30"/>
      <c r="AC76" s="30"/>
      <c r="AD76" s="27"/>
      <c r="AE76" s="25"/>
      <c r="AF76" s="33"/>
    </row>
    <row r="77" spans="1:38" ht="24" x14ac:dyDescent="0.2">
      <c r="A77" s="35" t="s">
        <v>302</v>
      </c>
      <c r="B77" s="35" t="s">
        <v>303</v>
      </c>
      <c r="C77" s="35" t="s">
        <v>159</v>
      </c>
      <c r="D77" s="36" t="s">
        <v>39</v>
      </c>
      <c r="E77" s="35" t="s">
        <v>297</v>
      </c>
      <c r="F77" s="35" t="s">
        <v>304</v>
      </c>
      <c r="G77" s="36" t="s">
        <v>42</v>
      </c>
      <c r="H77" s="36">
        <v>72</v>
      </c>
      <c r="I77" s="37">
        <v>2650000</v>
      </c>
      <c r="J77" s="38" t="s">
        <v>44</v>
      </c>
      <c r="K77" s="39" t="str">
        <f>IF(AF77="Y","Y",IF(AND(D77="M",I77&lt;=$M$2),"Y",IF(AND(D77="S",I77&lt;=$M$3),"Y","N")))</f>
        <v>N</v>
      </c>
      <c r="L77" s="39" t="e">
        <f>VLOOKUP($C77,$C$85:$D$152,2)</f>
        <v>#N/A</v>
      </c>
      <c r="M77" s="38">
        <v>1</v>
      </c>
      <c r="N77" s="38" t="s">
        <v>44</v>
      </c>
      <c r="O77" s="40" t="s">
        <v>44</v>
      </c>
      <c r="P77" s="40" t="s">
        <v>44</v>
      </c>
      <c r="Q77" s="40" t="s">
        <v>44</v>
      </c>
      <c r="R77" s="40" t="s">
        <v>44</v>
      </c>
      <c r="S77" s="40" t="s">
        <v>44</v>
      </c>
      <c r="T77" s="40" t="s">
        <v>45</v>
      </c>
      <c r="U77" s="40" t="s">
        <v>44</v>
      </c>
      <c r="V77" s="38" t="s">
        <v>43</v>
      </c>
      <c r="W77" s="41">
        <v>10</v>
      </c>
      <c r="X77" s="42" t="s">
        <v>43</v>
      </c>
      <c r="Y77" s="36" t="s">
        <v>46</v>
      </c>
      <c r="Z77" s="43">
        <v>282219.48</v>
      </c>
      <c r="AA77" s="36" t="s">
        <v>88</v>
      </c>
      <c r="AB77" s="41" t="s">
        <v>44</v>
      </c>
      <c r="AC77" s="41">
        <v>2</v>
      </c>
      <c r="AD77" s="38" t="s">
        <v>43</v>
      </c>
      <c r="AE77" s="36">
        <v>36</v>
      </c>
      <c r="AF77" s="44"/>
      <c r="AK77" s="45"/>
      <c r="AL77" s="45"/>
    </row>
    <row r="78" spans="1:38" ht="48" x14ac:dyDescent="0.2">
      <c r="A78" s="35" t="s">
        <v>305</v>
      </c>
      <c r="B78" s="35" t="s">
        <v>306</v>
      </c>
      <c r="C78" s="35" t="s">
        <v>69</v>
      </c>
      <c r="D78" s="36" t="s">
        <v>39</v>
      </c>
      <c r="E78" s="35" t="s">
        <v>307</v>
      </c>
      <c r="F78" s="35" t="s">
        <v>308</v>
      </c>
      <c r="G78" s="36" t="s">
        <v>42</v>
      </c>
      <c r="H78" s="36">
        <v>80</v>
      </c>
      <c r="I78" s="37">
        <v>2800000</v>
      </c>
      <c r="J78" s="38" t="s">
        <v>44</v>
      </c>
      <c r="K78" s="39" t="str">
        <f>IF(AF78="Y","Y",IF(AND(D78="M",I78&lt;=$M$2),"Y",IF(AND(D78="S",I78&lt;=$M$3),"Y","N")))</f>
        <v>N</v>
      </c>
      <c r="L78" s="39" t="e">
        <f>VLOOKUP($C78,$C$85:$D$152,2)</f>
        <v>#N/A</v>
      </c>
      <c r="M78" s="38">
        <v>2</v>
      </c>
      <c r="N78" s="38" t="s">
        <v>44</v>
      </c>
      <c r="O78" s="40" t="s">
        <v>44</v>
      </c>
      <c r="P78" s="40" t="s">
        <v>44</v>
      </c>
      <c r="Q78" s="40" t="s">
        <v>44</v>
      </c>
      <c r="R78" s="40" t="s">
        <v>44</v>
      </c>
      <c r="S78" s="40" t="s">
        <v>44</v>
      </c>
      <c r="T78" s="40" t="s">
        <v>45</v>
      </c>
      <c r="U78" s="40" t="s">
        <v>44</v>
      </c>
      <c r="V78" s="38" t="s">
        <v>44</v>
      </c>
      <c r="W78" s="41">
        <v>10</v>
      </c>
      <c r="X78" s="42" t="s">
        <v>43</v>
      </c>
      <c r="Y78" s="36" t="s">
        <v>46</v>
      </c>
      <c r="Z78" s="43">
        <v>276675</v>
      </c>
      <c r="AA78" s="36" t="s">
        <v>47</v>
      </c>
      <c r="AB78" s="41" t="s">
        <v>43</v>
      </c>
      <c r="AC78" s="41">
        <v>2</v>
      </c>
      <c r="AD78" s="38" t="s">
        <v>43</v>
      </c>
      <c r="AE78" s="36">
        <v>13</v>
      </c>
      <c r="AF78" s="44"/>
      <c r="AK78" s="45"/>
      <c r="AL78" s="45"/>
    </row>
    <row r="79" spans="1:38" ht="36" x14ac:dyDescent="0.2">
      <c r="A79" s="35" t="s">
        <v>309</v>
      </c>
      <c r="B79" s="35" t="s">
        <v>310</v>
      </c>
      <c r="C79" s="35" t="s">
        <v>159</v>
      </c>
      <c r="D79" s="36" t="s">
        <v>39</v>
      </c>
      <c r="E79" s="35" t="s">
        <v>311</v>
      </c>
      <c r="F79" s="35" t="s">
        <v>312</v>
      </c>
      <c r="G79" s="36" t="s">
        <v>63</v>
      </c>
      <c r="H79" s="36">
        <v>100</v>
      </c>
      <c r="I79" s="37">
        <v>2800000</v>
      </c>
      <c r="J79" s="38" t="s">
        <v>44</v>
      </c>
      <c r="K79" s="39" t="str">
        <f>IF(AF79="Y","Y",IF(AND(D79="M",I79&lt;=$M$2),"Y",IF(AND(D79="S",I79&lt;=$M$3),"Y","N")))</f>
        <v>N</v>
      </c>
      <c r="L79" s="39" t="e">
        <f>VLOOKUP($C79,$C$85:$D$152,2)</f>
        <v>#N/A</v>
      </c>
      <c r="M79" s="38">
        <v>1</v>
      </c>
      <c r="N79" s="38" t="s">
        <v>44</v>
      </c>
      <c r="O79" s="40" t="s">
        <v>44</v>
      </c>
      <c r="P79" s="40" t="s">
        <v>44</v>
      </c>
      <c r="Q79" s="40" t="s">
        <v>44</v>
      </c>
      <c r="R79" s="40" t="s">
        <v>44</v>
      </c>
      <c r="S79" s="40" t="s">
        <v>44</v>
      </c>
      <c r="T79" s="40" t="s">
        <v>45</v>
      </c>
      <c r="U79" s="40" t="s">
        <v>44</v>
      </c>
      <c r="V79" s="38" t="s">
        <v>44</v>
      </c>
      <c r="W79" s="41">
        <v>10</v>
      </c>
      <c r="X79" s="42" t="s">
        <v>43</v>
      </c>
      <c r="Y79" s="36" t="s">
        <v>46</v>
      </c>
      <c r="Z79" s="43">
        <v>230860</v>
      </c>
      <c r="AA79" s="36" t="s">
        <v>47</v>
      </c>
      <c r="AB79" s="41" t="s">
        <v>43</v>
      </c>
      <c r="AC79" s="41">
        <v>2</v>
      </c>
      <c r="AD79" s="38" t="s">
        <v>43</v>
      </c>
      <c r="AE79" s="36">
        <v>23</v>
      </c>
      <c r="AF79" s="44"/>
    </row>
    <row r="80" spans="1:38" x14ac:dyDescent="0.2">
      <c r="A80" s="46"/>
      <c r="B80" s="47"/>
      <c r="C80" s="46"/>
      <c r="D80" s="48"/>
      <c r="E80" s="49"/>
      <c r="F80" s="47"/>
      <c r="G80" s="50"/>
      <c r="H80" s="51"/>
      <c r="I80" s="52"/>
      <c r="J80" s="53"/>
      <c r="K80" s="54"/>
      <c r="L80" s="54"/>
      <c r="M80" s="53"/>
      <c r="N80" s="53"/>
      <c r="O80" s="55"/>
      <c r="P80" s="55"/>
      <c r="Q80" s="55"/>
      <c r="R80" s="55"/>
      <c r="S80" s="53"/>
      <c r="T80" s="53"/>
      <c r="U80" s="53"/>
      <c r="V80" s="53"/>
      <c r="W80" s="53"/>
      <c r="X80" s="56"/>
      <c r="Y80" s="56"/>
      <c r="Z80" s="57"/>
      <c r="AA80" s="58"/>
      <c r="AB80" s="56"/>
      <c r="AC80" s="56"/>
      <c r="AD80" s="53"/>
      <c r="AE80" s="53"/>
      <c r="AF80" s="53"/>
    </row>
    <row r="81" spans="1:35" x14ac:dyDescent="0.2">
      <c r="A81" s="46" t="s">
        <v>313</v>
      </c>
      <c r="B81" s="47"/>
      <c r="C81" s="46"/>
      <c r="D81" s="48"/>
      <c r="E81" s="47"/>
      <c r="F81" s="47"/>
      <c r="G81" s="50"/>
      <c r="H81" s="51"/>
      <c r="I81" s="52"/>
      <c r="J81" s="53"/>
      <c r="K81" s="54"/>
      <c r="L81" s="54"/>
      <c r="M81" s="53"/>
      <c r="N81" s="53"/>
      <c r="O81" s="55"/>
      <c r="P81" s="55"/>
      <c r="Q81" s="55"/>
      <c r="R81" s="55"/>
      <c r="S81" s="53"/>
      <c r="T81" s="53"/>
      <c r="U81" s="53"/>
      <c r="V81" s="53"/>
      <c r="W81" s="53"/>
      <c r="X81" s="56"/>
      <c r="Y81" s="56"/>
      <c r="Z81" s="57"/>
      <c r="AA81" s="58"/>
      <c r="AB81" s="56"/>
      <c r="AC81" s="56"/>
      <c r="AD81" s="53"/>
      <c r="AE81" s="53"/>
      <c r="AF81" s="53"/>
    </row>
    <row r="82" spans="1:35" x14ac:dyDescent="0.2">
      <c r="A82" s="46"/>
      <c r="B82" s="47"/>
      <c r="C82" s="46"/>
      <c r="D82" s="48"/>
      <c r="E82" s="47"/>
      <c r="F82" s="47"/>
      <c r="G82" s="50"/>
      <c r="H82" s="51"/>
      <c r="I82" s="52"/>
      <c r="J82" s="53"/>
      <c r="K82" s="54"/>
      <c r="L82" s="54"/>
      <c r="M82" s="53"/>
      <c r="N82" s="53"/>
      <c r="O82" s="55"/>
      <c r="P82" s="55"/>
      <c r="Q82" s="55"/>
      <c r="R82" s="55"/>
      <c r="S82" s="53"/>
      <c r="T82" s="53"/>
      <c r="U82" s="53"/>
      <c r="V82" s="53"/>
      <c r="W82" s="53"/>
      <c r="X82" s="56"/>
      <c r="Y82" s="56"/>
      <c r="Z82" s="57"/>
      <c r="AA82" s="58"/>
      <c r="AB82" s="56"/>
      <c r="AC82" s="56"/>
      <c r="AD82" s="53"/>
      <c r="AE82" s="53"/>
      <c r="AF82" s="53"/>
    </row>
    <row r="83" spans="1:35" ht="12" customHeight="1" x14ac:dyDescent="0.2">
      <c r="A83" s="65" t="s">
        <v>314</v>
      </c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53"/>
      <c r="AF83" s="53"/>
    </row>
    <row r="84" spans="1:35" ht="12" hidden="1" customHeight="1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</row>
    <row r="85" spans="1:35" ht="12" hidden="1" customHeight="1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59"/>
      <c r="AF85" s="56"/>
      <c r="AG85" s="53"/>
      <c r="AH85" s="45"/>
      <c r="AI85" s="1"/>
    </row>
    <row r="86" spans="1:35" ht="12" hidden="1" customHeight="1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</row>
    <row r="87" spans="1:35" ht="12" hidden="1" customHeight="1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</row>
    <row r="88" spans="1:35" ht="12" hidden="1" customHeight="1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</row>
    <row r="89" spans="1:35" ht="12" hidden="1" customHeight="1" x14ac:dyDescent="0.2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</row>
    <row r="90" spans="1:35" ht="12" hidden="1" customHeight="1" x14ac:dyDescent="0.2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</row>
    <row r="91" spans="1:35" ht="12" hidden="1" customHeight="1" x14ac:dyDescent="0.2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</row>
    <row r="92" spans="1:35" ht="12" hidden="1" customHeight="1" x14ac:dyDescent="0.2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</row>
    <row r="93" spans="1:35" ht="12" hidden="1" customHeight="1" x14ac:dyDescent="0.2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</row>
    <row r="94" spans="1:35" ht="12" hidden="1" customHeight="1" x14ac:dyDescent="0.2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</row>
    <row r="95" spans="1:35" ht="12" hidden="1" customHeight="1" x14ac:dyDescent="0.2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</row>
    <row r="96" spans="1:35" ht="12" hidden="1" customHeight="1" x14ac:dyDescent="0.2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</row>
    <row r="97" spans="1:30" ht="12" hidden="1" customHeight="1" x14ac:dyDescent="0.2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</row>
    <row r="98" spans="1:30" ht="12" hidden="1" customHeight="1" x14ac:dyDescent="0.2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</row>
    <row r="99" spans="1:30" ht="12" hidden="1" customHeight="1" x14ac:dyDescent="0.2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</row>
    <row r="100" spans="1:30" ht="12" hidden="1" customHeight="1" x14ac:dyDescent="0.2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</row>
    <row r="101" spans="1:30" ht="12" hidden="1" customHeight="1" x14ac:dyDescent="0.2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</row>
    <row r="102" spans="1:30" ht="12" hidden="1" customHeight="1" x14ac:dyDescent="0.2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</row>
    <row r="103" spans="1:30" ht="12" hidden="1" customHeight="1" x14ac:dyDescent="0.2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</row>
    <row r="104" spans="1:30" ht="12" hidden="1" customHeight="1" x14ac:dyDescent="0.2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</row>
    <row r="105" spans="1:30" ht="12" hidden="1" customHeight="1" x14ac:dyDescent="0.2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</row>
    <row r="106" spans="1:30" ht="12" hidden="1" customHeight="1" x14ac:dyDescent="0.2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</row>
    <row r="107" spans="1:30" ht="12" hidden="1" customHeight="1" x14ac:dyDescent="0.2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</row>
    <row r="108" spans="1:30" ht="12" hidden="1" customHeight="1" x14ac:dyDescent="0.2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</row>
    <row r="109" spans="1:30" ht="12" hidden="1" customHeight="1" x14ac:dyDescent="0.2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</row>
    <row r="110" spans="1:30" ht="12" hidden="1" customHeight="1" x14ac:dyDescent="0.2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</row>
    <row r="111" spans="1:30" ht="12" hidden="1" customHeight="1" x14ac:dyDescent="0.2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</row>
    <row r="112" spans="1:30" ht="12" hidden="1" customHeight="1" x14ac:dyDescent="0.2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</row>
    <row r="113" spans="1:30" ht="12" hidden="1" customHeight="1" x14ac:dyDescent="0.2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</row>
    <row r="114" spans="1:30" ht="12" hidden="1" customHeight="1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</row>
    <row r="115" spans="1:30" ht="12" hidden="1" customHeight="1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</row>
    <row r="116" spans="1:30" ht="12" hidden="1" customHeight="1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</row>
    <row r="117" spans="1:30" ht="12" hidden="1" customHeight="1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</row>
    <row r="118" spans="1:30" ht="12" hidden="1" customHeight="1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</row>
    <row r="119" spans="1:30" ht="12" hidden="1" customHeight="1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</row>
    <row r="120" spans="1:30" ht="12" hidden="1" customHeight="1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</row>
    <row r="121" spans="1:30" ht="12" hidden="1" customHeight="1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</row>
    <row r="122" spans="1:30" ht="12" hidden="1" customHeight="1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</row>
    <row r="123" spans="1:30" ht="12" hidden="1" customHeight="1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</row>
    <row r="124" spans="1:30" ht="12" hidden="1" customHeight="1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</row>
    <row r="125" spans="1:30" ht="12" hidden="1" customHeight="1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</row>
    <row r="126" spans="1:30" ht="12" hidden="1" customHeight="1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</row>
    <row r="127" spans="1:30" ht="12" hidden="1" customHeight="1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</row>
    <row r="128" spans="1:30" ht="12" hidden="1" customHeight="1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</row>
    <row r="129" spans="1:30" ht="12" hidden="1" customHeight="1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</row>
    <row r="130" spans="1:30" ht="12" hidden="1" customHeight="1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</row>
    <row r="131" spans="1:30" ht="12" hidden="1" customHeight="1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</row>
    <row r="132" spans="1:30" ht="12" hidden="1" customHeight="1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</row>
    <row r="133" spans="1:30" ht="12" hidden="1" customHeight="1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</row>
    <row r="134" spans="1:30" ht="12" hidden="1" customHeight="1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</row>
    <row r="135" spans="1:30" ht="12" hidden="1" customHeight="1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</row>
    <row r="136" spans="1:30" ht="12" hidden="1" customHeight="1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</row>
    <row r="137" spans="1:30" ht="12" hidden="1" customHeight="1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</row>
    <row r="138" spans="1:30" ht="12" hidden="1" customHeight="1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</row>
    <row r="139" spans="1:30" ht="12" hidden="1" customHeight="1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</row>
    <row r="140" spans="1:30" ht="12" hidden="1" customHeight="1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</row>
    <row r="141" spans="1:30" ht="12" hidden="1" customHeight="1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</row>
    <row r="142" spans="1:30" ht="12" hidden="1" customHeight="1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</row>
    <row r="143" spans="1:30" ht="12" hidden="1" customHeight="1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</row>
    <row r="144" spans="1:30" ht="12" hidden="1" customHeight="1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</row>
    <row r="145" spans="1:30" ht="12" hidden="1" customHeight="1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</row>
    <row r="146" spans="1:30" ht="12" hidden="1" customHeight="1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</row>
    <row r="147" spans="1:30" ht="12" hidden="1" customHeight="1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</row>
    <row r="148" spans="1:30" ht="12" hidden="1" customHeight="1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</row>
    <row r="149" spans="1:30" ht="12" hidden="1" customHeight="1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</row>
    <row r="150" spans="1:30" ht="12" hidden="1" customHeight="1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</row>
    <row r="151" spans="1:30" ht="12" hidden="1" customHeight="1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</row>
    <row r="152" spans="1:30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</row>
    <row r="153" spans="1:30" x14ac:dyDescent="0.2">
      <c r="O153" s="55"/>
      <c r="P153" s="55"/>
      <c r="Q153" s="55"/>
      <c r="R153" s="55"/>
    </row>
    <row r="154" spans="1:30" x14ac:dyDescent="0.2">
      <c r="O154" s="55"/>
      <c r="P154" s="55"/>
      <c r="Q154" s="55"/>
      <c r="R154" s="55"/>
    </row>
    <row r="155" spans="1:30" x14ac:dyDescent="0.2">
      <c r="O155" s="55"/>
      <c r="P155" s="55"/>
      <c r="Q155" s="55"/>
      <c r="R155" s="55"/>
    </row>
    <row r="156" spans="1:30" x14ac:dyDescent="0.2">
      <c r="O156" s="55"/>
      <c r="P156" s="55"/>
      <c r="Q156" s="55"/>
      <c r="R156" s="55"/>
    </row>
    <row r="157" spans="1:30" x14ac:dyDescent="0.2">
      <c r="O157" s="55"/>
      <c r="P157" s="55"/>
      <c r="Q157" s="55"/>
      <c r="R157" s="55"/>
    </row>
    <row r="158" spans="1:30" x14ac:dyDescent="0.2">
      <c r="O158" s="55"/>
      <c r="P158" s="55"/>
      <c r="Q158" s="55"/>
      <c r="R158" s="55"/>
    </row>
    <row r="159" spans="1:30" x14ac:dyDescent="0.2">
      <c r="O159" s="55"/>
      <c r="P159" s="55"/>
      <c r="Q159" s="55"/>
      <c r="R159" s="55"/>
    </row>
    <row r="160" spans="1:30" x14ac:dyDescent="0.2">
      <c r="O160" s="55"/>
      <c r="P160" s="55"/>
      <c r="Q160" s="55"/>
      <c r="R160" s="55"/>
    </row>
    <row r="161" spans="15:18" x14ac:dyDescent="0.2">
      <c r="O161" s="55"/>
      <c r="P161" s="55"/>
      <c r="Q161" s="55"/>
      <c r="R161" s="55"/>
    </row>
    <row r="162" spans="15:18" x14ac:dyDescent="0.2">
      <c r="O162" s="55"/>
      <c r="P162" s="55"/>
      <c r="Q162" s="55"/>
      <c r="R162" s="55"/>
    </row>
    <row r="163" spans="15:18" x14ac:dyDescent="0.2">
      <c r="O163" s="55"/>
      <c r="P163" s="55"/>
      <c r="Q163" s="55"/>
      <c r="R163" s="55"/>
    </row>
    <row r="164" spans="15:18" x14ac:dyDescent="0.2">
      <c r="O164" s="55"/>
      <c r="P164" s="55"/>
      <c r="Q164" s="55"/>
      <c r="R164" s="55"/>
    </row>
    <row r="165" spans="15:18" x14ac:dyDescent="0.2">
      <c r="O165" s="55"/>
      <c r="P165" s="55"/>
      <c r="Q165" s="55"/>
      <c r="R165" s="55"/>
    </row>
    <row r="166" spans="15:18" x14ac:dyDescent="0.2">
      <c r="O166" s="55"/>
      <c r="P166" s="55"/>
      <c r="Q166" s="55"/>
      <c r="R166" s="55"/>
    </row>
    <row r="167" spans="15:18" x14ac:dyDescent="0.2">
      <c r="O167" s="55"/>
      <c r="P167" s="55"/>
      <c r="Q167" s="55"/>
      <c r="R167" s="55"/>
    </row>
    <row r="168" spans="15:18" x14ac:dyDescent="0.2">
      <c r="O168" s="55"/>
      <c r="P168" s="55"/>
      <c r="Q168" s="55"/>
      <c r="R168" s="55"/>
    </row>
    <row r="169" spans="15:18" x14ac:dyDescent="0.2">
      <c r="O169" s="55"/>
      <c r="P169" s="55"/>
      <c r="Q169" s="55"/>
      <c r="R169" s="55"/>
    </row>
    <row r="170" spans="15:18" x14ac:dyDescent="0.2">
      <c r="O170" s="55"/>
      <c r="P170" s="55"/>
      <c r="Q170" s="55"/>
      <c r="R170" s="55"/>
    </row>
    <row r="171" spans="15:18" x14ac:dyDescent="0.2">
      <c r="O171" s="55"/>
      <c r="P171" s="55"/>
      <c r="Q171" s="55"/>
      <c r="R171" s="55"/>
    </row>
    <row r="172" spans="15:18" x14ac:dyDescent="0.2">
      <c r="O172" s="55"/>
      <c r="P172" s="55"/>
      <c r="Q172" s="55"/>
      <c r="R172" s="55"/>
    </row>
    <row r="173" spans="15:18" x14ac:dyDescent="0.2">
      <c r="O173" s="55"/>
      <c r="P173" s="55"/>
      <c r="Q173" s="55"/>
      <c r="R173" s="55"/>
    </row>
    <row r="174" spans="15:18" x14ac:dyDescent="0.2">
      <c r="O174" s="55"/>
      <c r="P174" s="55"/>
      <c r="Q174" s="55"/>
      <c r="R174" s="55"/>
    </row>
    <row r="175" spans="15:18" x14ac:dyDescent="0.2">
      <c r="O175" s="55"/>
      <c r="P175" s="55"/>
      <c r="Q175" s="55"/>
      <c r="R175" s="55"/>
    </row>
    <row r="176" spans="15:18" x14ac:dyDescent="0.2">
      <c r="O176" s="55"/>
      <c r="P176" s="55"/>
      <c r="Q176" s="55"/>
      <c r="R176" s="55"/>
    </row>
    <row r="177" spans="15:18" x14ac:dyDescent="0.2">
      <c r="O177" s="55"/>
      <c r="P177" s="55"/>
      <c r="Q177" s="55"/>
      <c r="R177" s="55"/>
    </row>
    <row r="178" spans="15:18" x14ac:dyDescent="0.2">
      <c r="O178" s="55"/>
      <c r="P178" s="55"/>
      <c r="Q178" s="55"/>
      <c r="R178" s="55"/>
    </row>
    <row r="179" spans="15:18" x14ac:dyDescent="0.2">
      <c r="O179" s="55"/>
      <c r="P179" s="55"/>
      <c r="Q179" s="55"/>
      <c r="R179" s="55"/>
    </row>
    <row r="180" spans="15:18" x14ac:dyDescent="0.2">
      <c r="O180" s="55"/>
      <c r="P180" s="55"/>
      <c r="Q180" s="55"/>
      <c r="R180" s="55"/>
    </row>
    <row r="181" spans="15:18" x14ac:dyDescent="0.2">
      <c r="O181" s="55"/>
      <c r="P181" s="55"/>
      <c r="Q181" s="55"/>
      <c r="R181" s="55"/>
    </row>
    <row r="182" spans="15:18" x14ac:dyDescent="0.2">
      <c r="O182" s="55"/>
      <c r="P182" s="55"/>
      <c r="Q182" s="55"/>
      <c r="R182" s="55"/>
    </row>
    <row r="183" spans="15:18" x14ac:dyDescent="0.2">
      <c r="O183" s="55"/>
      <c r="P183" s="55"/>
      <c r="Q183" s="55"/>
      <c r="R183" s="55"/>
    </row>
    <row r="184" spans="15:18" x14ac:dyDescent="0.2">
      <c r="O184" s="55"/>
      <c r="P184" s="55"/>
      <c r="Q184" s="55"/>
      <c r="R184" s="55"/>
    </row>
    <row r="185" spans="15:18" x14ac:dyDescent="0.2">
      <c r="O185" s="55"/>
      <c r="P185" s="55"/>
      <c r="Q185" s="55"/>
      <c r="R185" s="55"/>
    </row>
    <row r="186" spans="15:18" x14ac:dyDescent="0.2">
      <c r="O186" s="55"/>
      <c r="P186" s="55"/>
      <c r="Q186" s="55"/>
      <c r="R186" s="55"/>
    </row>
    <row r="187" spans="15:18" x14ac:dyDescent="0.2">
      <c r="O187" s="55"/>
      <c r="P187" s="55"/>
      <c r="Q187" s="55"/>
      <c r="R187" s="55"/>
    </row>
    <row r="188" spans="15:18" x14ac:dyDescent="0.2">
      <c r="O188" s="55"/>
      <c r="P188" s="55"/>
      <c r="Q188" s="55"/>
      <c r="R188" s="55"/>
    </row>
    <row r="189" spans="15:18" x14ac:dyDescent="0.2">
      <c r="O189" s="55"/>
      <c r="P189" s="55"/>
      <c r="Q189" s="55"/>
      <c r="R189" s="55"/>
    </row>
    <row r="190" spans="15:18" x14ac:dyDescent="0.2">
      <c r="O190" s="55"/>
      <c r="P190" s="55"/>
      <c r="Q190" s="55"/>
      <c r="R190" s="55"/>
    </row>
    <row r="191" spans="15:18" x14ac:dyDescent="0.2">
      <c r="O191" s="55"/>
      <c r="P191" s="55"/>
      <c r="Q191" s="55"/>
      <c r="R191" s="55"/>
    </row>
    <row r="192" spans="15:18" x14ac:dyDescent="0.2">
      <c r="O192" s="55"/>
      <c r="P192" s="55"/>
      <c r="Q192" s="55"/>
      <c r="R192" s="55"/>
    </row>
    <row r="193" spans="15:18" x14ac:dyDescent="0.2">
      <c r="O193" s="55"/>
      <c r="P193" s="55"/>
      <c r="Q193" s="55"/>
      <c r="R193" s="55"/>
    </row>
    <row r="194" spans="15:18" x14ac:dyDescent="0.2">
      <c r="O194" s="55"/>
      <c r="P194" s="55"/>
      <c r="Q194" s="55"/>
      <c r="R194" s="55"/>
    </row>
    <row r="195" spans="15:18" x14ac:dyDescent="0.2">
      <c r="O195" s="55"/>
      <c r="P195" s="55"/>
      <c r="Q195" s="55"/>
      <c r="R195" s="55"/>
    </row>
    <row r="196" spans="15:18" x14ac:dyDescent="0.2">
      <c r="O196" s="55"/>
      <c r="P196" s="55"/>
      <c r="Q196" s="55"/>
      <c r="R196" s="55"/>
    </row>
    <row r="197" spans="15:18" x14ac:dyDescent="0.2">
      <c r="O197" s="55"/>
      <c r="P197" s="55"/>
      <c r="Q197" s="55"/>
      <c r="R197" s="55"/>
    </row>
    <row r="198" spans="15:18" x14ac:dyDescent="0.2">
      <c r="O198" s="55"/>
      <c r="P198" s="55"/>
      <c r="Q198" s="55"/>
      <c r="R198" s="55"/>
    </row>
    <row r="199" spans="15:18" x14ac:dyDescent="0.2">
      <c r="O199" s="55"/>
      <c r="P199" s="55"/>
      <c r="Q199" s="55"/>
      <c r="R199" s="55"/>
    </row>
    <row r="200" spans="15:18" x14ac:dyDescent="0.2">
      <c r="O200" s="55"/>
      <c r="P200" s="55"/>
      <c r="Q200" s="55"/>
      <c r="R200" s="55"/>
    </row>
    <row r="201" spans="15:18" x14ac:dyDescent="0.2">
      <c r="O201" s="55"/>
      <c r="P201" s="55"/>
      <c r="Q201" s="55"/>
      <c r="R201" s="55"/>
    </row>
    <row r="202" spans="15:18" x14ac:dyDescent="0.2">
      <c r="O202" s="55"/>
      <c r="P202" s="55"/>
      <c r="Q202" s="55"/>
      <c r="R202" s="55"/>
    </row>
    <row r="203" spans="15:18" x14ac:dyDescent="0.2">
      <c r="O203" s="55"/>
      <c r="P203" s="55"/>
      <c r="Q203" s="55"/>
      <c r="R203" s="55"/>
    </row>
    <row r="204" spans="15:18" x14ac:dyDescent="0.2">
      <c r="O204" s="55"/>
      <c r="P204" s="55"/>
      <c r="Q204" s="55"/>
      <c r="R204" s="55"/>
    </row>
    <row r="205" spans="15:18" x14ac:dyDescent="0.2">
      <c r="O205" s="55"/>
      <c r="P205" s="55"/>
      <c r="Q205" s="55"/>
      <c r="R205" s="55"/>
    </row>
    <row r="206" spans="15:18" x14ac:dyDescent="0.2">
      <c r="O206" s="55"/>
      <c r="P206" s="55"/>
      <c r="Q206" s="55"/>
      <c r="R206" s="55"/>
    </row>
    <row r="207" spans="15:18" x14ac:dyDescent="0.2">
      <c r="O207" s="55"/>
      <c r="P207" s="55"/>
      <c r="Q207" s="55"/>
      <c r="R207" s="55"/>
    </row>
    <row r="208" spans="15:18" x14ac:dyDescent="0.2">
      <c r="O208" s="55"/>
      <c r="P208" s="55"/>
      <c r="Q208" s="55"/>
      <c r="R208" s="55"/>
    </row>
    <row r="209" spans="15:18" x14ac:dyDescent="0.2">
      <c r="O209" s="55"/>
      <c r="P209" s="55"/>
      <c r="Q209" s="55"/>
      <c r="R209" s="55"/>
    </row>
    <row r="210" spans="15:18" x14ac:dyDescent="0.2">
      <c r="O210" s="55"/>
      <c r="P210" s="55"/>
      <c r="Q210" s="55"/>
      <c r="R210" s="55"/>
    </row>
    <row r="211" spans="15:18" x14ac:dyDescent="0.2">
      <c r="O211" s="55"/>
      <c r="P211" s="55"/>
      <c r="Q211" s="55"/>
      <c r="R211" s="55"/>
    </row>
    <row r="212" spans="15:18" x14ac:dyDescent="0.2">
      <c r="O212" s="55"/>
      <c r="P212" s="55"/>
      <c r="Q212" s="55"/>
      <c r="R212" s="55"/>
    </row>
    <row r="213" spans="15:18" x14ac:dyDescent="0.2">
      <c r="O213" s="55"/>
      <c r="P213" s="55"/>
      <c r="Q213" s="55"/>
      <c r="R213" s="55"/>
    </row>
    <row r="214" spans="15:18" x14ac:dyDescent="0.2">
      <c r="O214" s="55"/>
      <c r="P214" s="55"/>
      <c r="Q214" s="55"/>
      <c r="R214" s="55"/>
    </row>
    <row r="215" spans="15:18" x14ac:dyDescent="0.2">
      <c r="O215" s="55"/>
      <c r="P215" s="55"/>
      <c r="Q215" s="55"/>
      <c r="R215" s="55"/>
    </row>
    <row r="216" spans="15:18" x14ac:dyDescent="0.2">
      <c r="O216" s="55"/>
      <c r="P216" s="55"/>
      <c r="Q216" s="55"/>
      <c r="R216" s="55"/>
    </row>
    <row r="217" spans="15:18" x14ac:dyDescent="0.2">
      <c r="O217" s="55"/>
      <c r="P217" s="55"/>
      <c r="Q217" s="55"/>
      <c r="R217" s="55"/>
    </row>
    <row r="218" spans="15:18" x14ac:dyDescent="0.2">
      <c r="O218" s="55"/>
      <c r="P218" s="55"/>
      <c r="Q218" s="55"/>
      <c r="R218" s="55"/>
    </row>
    <row r="219" spans="15:18" x14ac:dyDescent="0.2">
      <c r="O219" s="55"/>
      <c r="P219" s="55"/>
      <c r="Q219" s="55"/>
      <c r="R219" s="55"/>
    </row>
    <row r="220" spans="15:18" x14ac:dyDescent="0.2">
      <c r="O220" s="55"/>
      <c r="P220" s="55"/>
      <c r="Q220" s="55"/>
      <c r="R220" s="55"/>
    </row>
    <row r="221" spans="15:18" x14ac:dyDescent="0.2">
      <c r="O221" s="55"/>
      <c r="P221" s="55"/>
      <c r="Q221" s="55"/>
      <c r="R221" s="55"/>
    </row>
    <row r="222" spans="15:18" x14ac:dyDescent="0.2">
      <c r="O222" s="55"/>
      <c r="P222" s="55"/>
      <c r="Q222" s="55"/>
      <c r="R222" s="55"/>
    </row>
    <row r="223" spans="15:18" x14ac:dyDescent="0.2">
      <c r="O223" s="55"/>
      <c r="P223" s="55"/>
      <c r="Q223" s="55"/>
      <c r="R223" s="55"/>
    </row>
    <row r="224" spans="15:18" x14ac:dyDescent="0.2">
      <c r="O224" s="55"/>
      <c r="P224" s="55"/>
      <c r="Q224" s="55"/>
      <c r="R224" s="55"/>
    </row>
    <row r="225" spans="15:18" x14ac:dyDescent="0.2">
      <c r="O225" s="55"/>
      <c r="P225" s="55"/>
      <c r="Q225" s="55"/>
      <c r="R225" s="55"/>
    </row>
    <row r="226" spans="15:18" x14ac:dyDescent="0.2">
      <c r="O226" s="55"/>
      <c r="P226" s="55"/>
      <c r="Q226" s="55"/>
      <c r="R226" s="55"/>
    </row>
    <row r="227" spans="15:18" x14ac:dyDescent="0.2">
      <c r="O227" s="55"/>
      <c r="P227" s="55"/>
      <c r="Q227" s="55"/>
      <c r="R227" s="55"/>
    </row>
    <row r="228" spans="15:18" x14ac:dyDescent="0.2">
      <c r="O228" s="55"/>
      <c r="P228" s="55"/>
      <c r="Q228" s="55"/>
      <c r="R228" s="55"/>
    </row>
    <row r="229" spans="15:18" x14ac:dyDescent="0.2">
      <c r="O229" s="55"/>
      <c r="P229" s="55"/>
      <c r="Q229" s="55"/>
      <c r="R229" s="55"/>
    </row>
    <row r="230" spans="15:18" x14ac:dyDescent="0.2">
      <c r="O230" s="55"/>
      <c r="P230" s="55"/>
      <c r="Q230" s="55"/>
      <c r="R230" s="55"/>
    </row>
    <row r="231" spans="15:18" x14ac:dyDescent="0.2">
      <c r="O231" s="55"/>
      <c r="P231" s="55"/>
      <c r="Q231" s="55"/>
      <c r="R231" s="55"/>
    </row>
    <row r="232" spans="15:18" x14ac:dyDescent="0.2">
      <c r="O232" s="55"/>
      <c r="P232" s="55"/>
      <c r="Q232" s="55"/>
      <c r="R232" s="55"/>
    </row>
    <row r="233" spans="15:18" x14ac:dyDescent="0.2">
      <c r="O233" s="55"/>
      <c r="P233" s="55"/>
      <c r="Q233" s="55"/>
      <c r="R233" s="55"/>
    </row>
    <row r="234" spans="15:18" x14ac:dyDescent="0.2">
      <c r="O234" s="55"/>
      <c r="P234" s="55"/>
      <c r="Q234" s="55"/>
      <c r="R234" s="55"/>
    </row>
    <row r="235" spans="15:18" x14ac:dyDescent="0.2">
      <c r="O235" s="55"/>
      <c r="P235" s="55"/>
      <c r="Q235" s="55"/>
      <c r="R235" s="55"/>
    </row>
    <row r="236" spans="15:18" x14ac:dyDescent="0.2">
      <c r="O236" s="55"/>
      <c r="P236" s="55"/>
      <c r="Q236" s="55"/>
      <c r="R236" s="55"/>
    </row>
    <row r="237" spans="15:18" x14ac:dyDescent="0.2">
      <c r="O237" s="55"/>
      <c r="P237" s="55"/>
      <c r="Q237" s="55"/>
      <c r="R237" s="55"/>
    </row>
    <row r="238" spans="15:18" x14ac:dyDescent="0.2">
      <c r="O238" s="55"/>
      <c r="P238" s="55"/>
      <c r="Q238" s="55"/>
      <c r="R238" s="55"/>
    </row>
    <row r="239" spans="15:18" x14ac:dyDescent="0.2">
      <c r="O239" s="55"/>
      <c r="P239" s="55"/>
      <c r="Q239" s="55"/>
      <c r="R239" s="55"/>
    </row>
    <row r="240" spans="15:18" x14ac:dyDescent="0.2">
      <c r="O240" s="55"/>
      <c r="P240" s="55"/>
      <c r="Q240" s="55"/>
      <c r="R240" s="55"/>
    </row>
    <row r="241" spans="15:18" x14ac:dyDescent="0.2">
      <c r="O241" s="55"/>
      <c r="P241" s="55"/>
      <c r="Q241" s="55"/>
      <c r="R241" s="55"/>
    </row>
    <row r="242" spans="15:18" x14ac:dyDescent="0.2">
      <c r="O242" s="55"/>
      <c r="P242" s="55"/>
      <c r="Q242" s="55"/>
      <c r="R242" s="55"/>
    </row>
    <row r="243" spans="15:18" x14ac:dyDescent="0.2">
      <c r="O243" s="55"/>
      <c r="P243" s="55"/>
      <c r="Q243" s="55"/>
      <c r="R243" s="55"/>
    </row>
    <row r="244" spans="15:18" x14ac:dyDescent="0.2">
      <c r="O244" s="55"/>
      <c r="P244" s="55"/>
      <c r="Q244" s="55"/>
      <c r="R244" s="55"/>
    </row>
    <row r="245" spans="15:18" x14ac:dyDescent="0.2">
      <c r="O245" s="55"/>
      <c r="P245" s="55"/>
      <c r="Q245" s="55"/>
      <c r="R245" s="55"/>
    </row>
  </sheetData>
  <mergeCells count="6">
    <mergeCell ref="A1:B1"/>
    <mergeCell ref="C1:D1"/>
    <mergeCell ref="I2:L2"/>
    <mergeCell ref="M2:N2"/>
    <mergeCell ref="I3:L3"/>
    <mergeCell ref="M3:N3"/>
  </mergeCells>
  <pageMargins left="0.7" right="0.7" top="0.75" bottom="0.75" header="0.3" footer="0.3"/>
  <pageSetup paperSize="5" scale="55" fitToHeight="0" orientation="landscape" r:id="rId1"/>
  <headerFooter alignWithMargins="0">
    <oddHeader>&amp;C&amp;"Arial,Bold"&amp;14 RFA 2025-201 -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256BEF-B60A-4231-BF70-9B464AE38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3CDC4C-06AB-44C0-91B7-7A5C102A5714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ee2a4f69-3a29-4b24-b170-d37fab3647f8"/>
    <ds:schemaRef ds:uri="31c33541-f0e7-4482-9c8a-fb53b33b075f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13A9575-5FEB-4BDA-8FAB-15B45CD9C8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2026-01-26T18:55:50Z</cp:lastPrinted>
  <dcterms:created xsi:type="dcterms:W3CDTF">2026-01-14T18:35:43Z</dcterms:created>
  <dcterms:modified xsi:type="dcterms:W3CDTF">2026-01-26T18:56:05Z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