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24" documentId="8_{75C1F76C-42E7-4D95-86CC-3E9B15234978}" xr6:coauthVersionLast="47" xr6:coauthVersionMax="47" xr10:uidLastSave="{7FB03298-B31D-4F75-ABC2-9774F99827F4}"/>
  <bookViews>
    <workbookView xWindow="28680" yWindow="-120" windowWidth="29040" windowHeight="15720" tabRatio="795" xr2:uid="{00000000-000D-0000-FFFF-FFFF00000000}"/>
  </bookViews>
  <sheets>
    <sheet name="Invited to CU" sheetId="35" r:id="rId1"/>
  </sheets>
  <definedNames>
    <definedName name="_xlnm.Print_Area" localSheetId="0">'Invited to CU'!$A$1:$Y$11</definedName>
    <definedName name="_xlnm.Print_Titles" localSheetId="0">'Invited to CU'!$A:$A,'Invited to CU'!$2:$2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35" l="1"/>
  <c r="J9" i="35"/>
  <c r="M9" i="35"/>
  <c r="H8" i="35"/>
  <c r="J8" i="35"/>
  <c r="M8" i="35"/>
  <c r="H7" i="35"/>
  <c r="J7" i="35"/>
  <c r="M7" i="35"/>
  <c r="H11" i="35"/>
  <c r="J11" i="35"/>
  <c r="M11" i="35"/>
  <c r="H6" i="35"/>
  <c r="J6" i="35"/>
  <c r="M6" i="35"/>
  <c r="H5" i="35"/>
  <c r="J5" i="35"/>
  <c r="M5" i="35"/>
  <c r="H4" i="35"/>
  <c r="J4" i="35"/>
  <c r="M4" i="35"/>
  <c r="H10" i="35"/>
  <c r="J10" i="35"/>
  <c r="M10" i="35"/>
  <c r="H3" i="35"/>
  <c r="J3" i="35"/>
  <c r="M3" i="35"/>
</calcChain>
</file>

<file path=xl/sharedStrings.xml><?xml version="1.0" encoding="utf-8"?>
<sst xmlns="http://schemas.openxmlformats.org/spreadsheetml/2006/main" count="161" uniqueCount="76">
  <si>
    <t>Application Number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</si>
  <si>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</si>
  <si>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</si>
  <si>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</si>
  <si>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</si>
  <si>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</si>
  <si>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</si>
  <si>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Per Unit Construction Funding Preference</t>
  </si>
  <si>
    <t>Eligible For Funding?</t>
  </si>
  <si>
    <t>Demo. Commitment</t>
  </si>
  <si>
    <t>Dev Category</t>
  </si>
  <si>
    <t>SAIL Request</t>
  </si>
  <si>
    <t>County Size</t>
  </si>
  <si>
    <t>Palm Beach</t>
  </si>
  <si>
    <t>Miami-Dade</t>
  </si>
  <si>
    <t>Broward</t>
  </si>
  <si>
    <t>Hillsborough</t>
  </si>
  <si>
    <t>Pinellas</t>
  </si>
  <si>
    <t>ELI Request</t>
  </si>
  <si>
    <t>Okaloosa</t>
  </si>
  <si>
    <t>Orange</t>
  </si>
  <si>
    <t>Total SAIL Request (SAIL + ELI)</t>
  </si>
  <si>
    <t>Leveraging Level</t>
  </si>
  <si>
    <t>M</t>
  </si>
  <si>
    <t>L</t>
  </si>
  <si>
    <t>NC/Redev or Rehab for goals?</t>
  </si>
  <si>
    <t>Demo for Funding Test</t>
  </si>
  <si>
    <t>Proximity Funding Preference</t>
  </si>
  <si>
    <t>Total Number of Units</t>
  </si>
  <si>
    <t>Name of Authorized Principal</t>
  </si>
  <si>
    <t>Corporation SAIL Funding Per Set-Aside</t>
  </si>
  <si>
    <t>Self-Sourced Applicant?</t>
  </si>
  <si>
    <t>Bayside Breeze</t>
  </si>
  <si>
    <t>Shawn Wilson</t>
  </si>
  <si>
    <t>Brett Green</t>
  </si>
  <si>
    <t>Kenneth Naylor</t>
  </si>
  <si>
    <t>David O. Deutch</t>
  </si>
  <si>
    <t>Pinnacle Communities, LLC</t>
  </si>
  <si>
    <t>NC</t>
  </si>
  <si>
    <t>E, Non-ALF</t>
  </si>
  <si>
    <t>F</t>
  </si>
  <si>
    <t>Veterans Preference?</t>
  </si>
  <si>
    <t>Pinnacle 441, Phase 2</t>
  </si>
  <si>
    <t>The Enclave at Canopy Park</t>
  </si>
  <si>
    <t>Perrine Village II</t>
  </si>
  <si>
    <t>The Enclave at Canopy Park Developer, LLC</t>
  </si>
  <si>
    <t>APC Perrine Development II, LLC</t>
  </si>
  <si>
    <t>2023-118SN</t>
  </si>
  <si>
    <t>2023-119SN</t>
  </si>
  <si>
    <t>2023-125SN</t>
  </si>
  <si>
    <t>2023-129BSN</t>
  </si>
  <si>
    <t>2023-136SN</t>
  </si>
  <si>
    <t>2023-143SN</t>
  </si>
  <si>
    <t>2023-151BSN</t>
  </si>
  <si>
    <t>2023-160BSN</t>
  </si>
  <si>
    <t>2023-161SN</t>
  </si>
  <si>
    <t xml:space="preserve"> Skyway Lofts II</t>
  </si>
  <si>
    <t>Burlington Post II</t>
  </si>
  <si>
    <t>The Residences at Martin Manor</t>
  </si>
  <si>
    <t>Heritage Village South</t>
  </si>
  <si>
    <t>WRDG T4 Phase Two</t>
  </si>
  <si>
    <t>Oscar Sol</t>
  </si>
  <si>
    <t>Carol Gardner</t>
  </si>
  <si>
    <t>Leroy Moore</t>
  </si>
  <si>
    <t>Blue SWL2 Developer, LLC</t>
  </si>
  <si>
    <t>Burlington Post 2 Dev, LLC</t>
  </si>
  <si>
    <t>DM Redevelopment Developer, LLC</t>
  </si>
  <si>
    <t>Heritage Village South Development, LLC</t>
  </si>
  <si>
    <t>TEDC Affordable Communities, Inc.; Bayside Development of Fort Walton, LLC; 42 Partners, LLC</t>
  </si>
  <si>
    <t>WRDG T4 Phase Two Developer, LLC</t>
  </si>
  <si>
    <t>A</t>
  </si>
  <si>
    <t>Priority Level?</t>
  </si>
  <si>
    <t>N/A</t>
  </si>
  <si>
    <t>Y</t>
  </si>
  <si>
    <t>N</t>
  </si>
  <si>
    <t>Applications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</si>
</sst>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6" applyFont="1" applyBorder="1" applyAlignment="1">
      <alignment vertical="center" wrapText="1"/>
    </xf>
    <xf numFmtId="0" fontId="6" fillId="0" borderId="0" xfId="6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4" fontId="5" fillId="0" borderId="0" xfId="5" applyFont="1" applyFill="1" applyAlignment="1">
      <alignment vertical="center"/>
    </xf>
    <xf numFmtId="44" fontId="6" fillId="0" borderId="0" xfId="5" applyFont="1" applyFill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textRotation="90" wrapText="1" readingOrder="1"/>
      <protection locked="0"/>
    </xf>
    <xf numFmtId="0" fontId="4" fillId="0" borderId="1" xfId="0" applyFont="1" applyFill="1" applyBorder="1" applyAlignment="1" applyProtection="1">
      <alignment horizontal="center" vertical="center" textRotation="90" wrapText="1"/>
      <protection locked="0"/>
    </xf>
    <xf numFmtId="44" fontId="4" fillId="0" borderId="1" xfId="5" applyFont="1" applyFill="1" applyBorder="1" applyAlignment="1" applyProtection="1">
      <alignment horizontal="center" vertical="center" textRotation="90" wrapText="1" readingOrder="1"/>
      <protection locked="0"/>
    </xf>
    <xf numFmtId="0" fontId="4" fillId="0" borderId="0" xfId="0" applyFont="1" applyFill="1" applyAlignment="1">
      <alignment horizontal="center" vertical="center" textRotation="90" readingOrder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6" fontId="5" fillId="0" borderId="1" xfId="0" applyNumberFormat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 applyProtection="1">
      <alignment vertical="center" wrapText="1" readingOrder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8" fontId="5" fillId="0" borderId="1" xfId="0" applyNumberFormat="1" applyFont="1" applyFill="1" applyBorder="1" applyAlignment="1">
      <alignment horizontal="left" vertical="center" wrapText="1"/>
    </xf>
  </cellXfs>
  <cellStyles count="8">
    <cellStyle name="Comma" xfId="1" builtinId="3"/>
    <cellStyle name="Comma 2" xfId="2" xr:uid="{00000000-0005-0000-0000-000001000000}"/>
    <cellStyle name="Comma 3" xfId="7" xr:uid="{00000000-0005-0000-0000-000032000000}"/>
    <cellStyle name="Currency" xfId="5" builtinId="4"/>
    <cellStyle name="Normal" xfId="0" builtinId="0"/>
    <cellStyle name="Normal 2" xfId="3" xr:uid="{00000000-0005-0000-0000-000004000000}"/>
    <cellStyle name="Normal 3" xfId="6" xr:uid="{00000000-0005-0000-0000-000033000000}"/>
    <cellStyle name="Percent 2" xfId="4" xr:uid="{00000000-0005-0000-0000-000006000000}"/>
  </cellStyles>
  <dxfs count="1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F69A4-E730-4F9B-BB7D-CE0B4BF1D74A}">
  <sheetPr>
    <pageSetUpPr fitToPage="1"/>
  </sheetPr>
  <dimension ref="A1:Y12"/>
  <sheetViews>
    <sheetView showGridLines="0" tabSelected="1" zoomScale="110" zoomScaleNormal="11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D12" sqref="AD12"/>
    </sheetView>
  </sheetViews>
  <sheetFormatPr defaultColWidth="9.42578125" defaultRowHeight="12" x14ac:dyDescent="0.2"/>
  <cols>
    <col min="1" max="1" width="12" style="7" customWidth="1"/>
    <col min="2" max="2" width="13.85546875" style="6" customWidth="1"/>
    <col min="3" max="3" width="10.42578125" style="7" customWidth="1"/>
    <col min="4" max="4" width="4.85546875" style="8" customWidth="1"/>
    <col min="5" max="5" width="9.5703125" style="7" customWidth="1"/>
    <col min="6" max="6" width="20.42578125" style="7" customWidth="1"/>
    <col min="7" max="7" width="5.42578125" style="7" customWidth="1"/>
    <col min="8" max="8" width="5.140625" style="7" customWidth="1"/>
    <col min="9" max="9" width="6.42578125" style="8" customWidth="1"/>
    <col min="10" max="10" width="5.42578125" style="8" customWidth="1"/>
    <col min="11" max="11" width="9.42578125" style="7" customWidth="1"/>
    <col min="12" max="12" width="9.42578125" style="9" customWidth="1"/>
    <col min="13" max="13" width="8.85546875" style="7" bestFit="1" customWidth="1"/>
    <col min="14" max="14" width="2.85546875" style="10" bestFit="1" customWidth="1"/>
    <col min="15" max="15" width="4.42578125" style="1" customWidth="1"/>
    <col min="16" max="16" width="4.42578125" style="7" customWidth="1"/>
    <col min="17" max="19" width="4.5703125" style="7" customWidth="1"/>
    <col min="20" max="20" width="7.140625" style="7" customWidth="1"/>
    <col min="21" max="21" width="9.85546875" style="7" hidden="1" customWidth="1"/>
    <col min="22" max="22" width="5.140625" style="1" bestFit="1" customWidth="1"/>
    <col min="23" max="23" width="5.140625" style="7" bestFit="1" customWidth="1"/>
    <col min="24" max="24" width="5.140625" style="1" bestFit="1" customWidth="1"/>
    <col min="25" max="25" width="2.85546875" style="7" customWidth="1"/>
    <col min="26" max="16384" width="9.42578125" style="7"/>
  </cols>
  <sheetData>
    <row r="1" spans="1:25" ht="13.35" customHeight="1" x14ac:dyDescent="0.2">
      <c r="A1" s="5" t="s">
        <v>75</v>
      </c>
    </row>
    <row r="2" spans="1:25" s="15" customFormat="1" ht="86.85" customHeight="1" x14ac:dyDescent="0.2">
      <c r="A2" s="12" t="s">
        <v>0</v>
      </c>
      <c r="B2" s="12" t="s">
        <v>2</v>
      </c>
      <c r="C2" s="12" t="s">
        <v>3</v>
      </c>
      <c r="D2" s="13" t="s">
        <v>12</v>
      </c>
      <c r="E2" s="12" t="s">
        <v>29</v>
      </c>
      <c r="F2" s="12" t="s">
        <v>1</v>
      </c>
      <c r="G2" s="12" t="s">
        <v>10</v>
      </c>
      <c r="H2" s="12" t="s">
        <v>25</v>
      </c>
      <c r="I2" s="12" t="s">
        <v>9</v>
      </c>
      <c r="J2" s="12" t="s">
        <v>26</v>
      </c>
      <c r="K2" s="12" t="s">
        <v>11</v>
      </c>
      <c r="L2" s="14" t="s">
        <v>18</v>
      </c>
      <c r="M2" s="12" t="s">
        <v>21</v>
      </c>
      <c r="N2" s="12" t="s">
        <v>8</v>
      </c>
      <c r="O2" s="12" t="s">
        <v>41</v>
      </c>
      <c r="P2" s="12" t="s">
        <v>31</v>
      </c>
      <c r="Q2" s="12" t="s">
        <v>28</v>
      </c>
      <c r="R2" s="12" t="s">
        <v>71</v>
      </c>
      <c r="S2" s="12" t="s">
        <v>6</v>
      </c>
      <c r="T2" s="12" t="s">
        <v>7</v>
      </c>
      <c r="U2" s="12" t="s">
        <v>30</v>
      </c>
      <c r="V2" s="12" t="s">
        <v>22</v>
      </c>
      <c r="W2" s="12" t="s">
        <v>27</v>
      </c>
      <c r="X2" s="12" t="s">
        <v>4</v>
      </c>
      <c r="Y2" s="12" t="s">
        <v>5</v>
      </c>
    </row>
    <row r="3" spans="1:25" ht="24" x14ac:dyDescent="0.2">
      <c r="A3" s="16" t="s">
        <v>47</v>
      </c>
      <c r="B3" s="16" t="s">
        <v>56</v>
      </c>
      <c r="C3" s="16" t="s">
        <v>17</v>
      </c>
      <c r="D3" s="17" t="s">
        <v>24</v>
      </c>
      <c r="E3" s="16" t="s">
        <v>33</v>
      </c>
      <c r="F3" s="16" t="s">
        <v>64</v>
      </c>
      <c r="G3" s="17" t="s">
        <v>38</v>
      </c>
      <c r="H3" s="4" t="str">
        <f>IF(OR(G3="P",G3="A/P",G3="R",G3="A/R"),"R","NC")</f>
        <v>NC</v>
      </c>
      <c r="I3" s="17" t="s">
        <v>40</v>
      </c>
      <c r="J3" s="17" t="str">
        <f>IF(P3="Y","SS",IF(I3="F","F","E"))</f>
        <v>F</v>
      </c>
      <c r="K3" s="18">
        <v>750000</v>
      </c>
      <c r="L3" s="18">
        <v>0</v>
      </c>
      <c r="M3" s="19">
        <f>K3+L3</f>
        <v>750000</v>
      </c>
      <c r="N3" s="20" t="s">
        <v>73</v>
      </c>
      <c r="O3" s="20" t="s">
        <v>72</v>
      </c>
      <c r="P3" s="20" t="s">
        <v>74</v>
      </c>
      <c r="Q3" s="17">
        <v>66</v>
      </c>
      <c r="R3" s="17">
        <v>1</v>
      </c>
      <c r="S3" s="21">
        <v>10</v>
      </c>
      <c r="T3" s="20" t="s">
        <v>73</v>
      </c>
      <c r="U3" s="22">
        <v>11107.95</v>
      </c>
      <c r="V3" s="17" t="s">
        <v>70</v>
      </c>
      <c r="W3" s="20" t="s">
        <v>73</v>
      </c>
      <c r="X3" s="20" t="s">
        <v>73</v>
      </c>
      <c r="Y3" s="4">
        <v>27</v>
      </c>
    </row>
    <row r="4" spans="1:25" ht="24" x14ac:dyDescent="0.2">
      <c r="A4" s="16" t="s">
        <v>48</v>
      </c>
      <c r="B4" s="16" t="s">
        <v>42</v>
      </c>
      <c r="C4" s="16" t="s">
        <v>15</v>
      </c>
      <c r="D4" s="17" t="s">
        <v>24</v>
      </c>
      <c r="E4" s="16" t="s">
        <v>36</v>
      </c>
      <c r="F4" s="16" t="s">
        <v>37</v>
      </c>
      <c r="G4" s="17" t="s">
        <v>38</v>
      </c>
      <c r="H4" s="4" t="str">
        <f>IF(OR(G4="P",G4="A/P",G4="R",G4="A/R"),"R","NC")</f>
        <v>NC</v>
      </c>
      <c r="I4" s="17" t="s">
        <v>40</v>
      </c>
      <c r="J4" s="17" t="str">
        <f>IF(P4="Y","SS",IF(I4="F","F","E"))</f>
        <v>F</v>
      </c>
      <c r="K4" s="18">
        <v>4000000</v>
      </c>
      <c r="L4" s="18">
        <v>750000</v>
      </c>
      <c r="M4" s="19">
        <f>K4+L4</f>
        <v>4750000</v>
      </c>
      <c r="N4" s="20" t="s">
        <v>73</v>
      </c>
      <c r="O4" s="20" t="s">
        <v>72</v>
      </c>
      <c r="P4" s="20" t="s">
        <v>74</v>
      </c>
      <c r="Q4" s="17">
        <v>100</v>
      </c>
      <c r="R4" s="17">
        <v>1</v>
      </c>
      <c r="S4" s="11">
        <v>15</v>
      </c>
      <c r="T4" s="4" t="s">
        <v>73</v>
      </c>
      <c r="U4" s="22">
        <v>28878.43</v>
      </c>
      <c r="V4" s="17" t="s">
        <v>70</v>
      </c>
      <c r="W4" s="4" t="s">
        <v>73</v>
      </c>
      <c r="X4" s="4" t="s">
        <v>73</v>
      </c>
      <c r="Y4" s="4">
        <v>34</v>
      </c>
    </row>
    <row r="5" spans="1:25" ht="24" x14ac:dyDescent="0.2">
      <c r="A5" s="16" t="s">
        <v>49</v>
      </c>
      <c r="B5" s="16" t="s">
        <v>57</v>
      </c>
      <c r="C5" s="16" t="s">
        <v>17</v>
      </c>
      <c r="D5" s="17" t="s">
        <v>24</v>
      </c>
      <c r="E5" s="16" t="s">
        <v>61</v>
      </c>
      <c r="F5" s="16" t="s">
        <v>65</v>
      </c>
      <c r="G5" s="17" t="s">
        <v>38</v>
      </c>
      <c r="H5" s="4" t="str">
        <f>IF(OR(G5="P",G5="A/P",G5="R",G5="A/R"),"R","NC")</f>
        <v>NC</v>
      </c>
      <c r="I5" s="17" t="s">
        <v>39</v>
      </c>
      <c r="J5" s="17" t="str">
        <f>IF(P5="Y","SS",IF(I5="F","F","E"))</f>
        <v>E</v>
      </c>
      <c r="K5" s="18">
        <v>2500000</v>
      </c>
      <c r="L5" s="18">
        <v>636000</v>
      </c>
      <c r="M5" s="19">
        <f>K5+L5</f>
        <v>3136000</v>
      </c>
      <c r="N5" s="20" t="s">
        <v>73</v>
      </c>
      <c r="O5" s="20" t="s">
        <v>73</v>
      </c>
      <c r="P5" s="20" t="s">
        <v>74</v>
      </c>
      <c r="Q5" s="17">
        <v>75</v>
      </c>
      <c r="R5" s="17">
        <v>1</v>
      </c>
      <c r="S5" s="11">
        <v>15</v>
      </c>
      <c r="T5" s="4" t="s">
        <v>73</v>
      </c>
      <c r="U5" s="22">
        <v>28347.5</v>
      </c>
      <c r="V5" s="17" t="s">
        <v>70</v>
      </c>
      <c r="W5" s="4" t="s">
        <v>73</v>
      </c>
      <c r="X5" s="4" t="s">
        <v>73</v>
      </c>
      <c r="Y5" s="4">
        <v>26</v>
      </c>
    </row>
    <row r="6" spans="1:25" ht="24" x14ac:dyDescent="0.2">
      <c r="A6" s="16" t="s">
        <v>50</v>
      </c>
      <c r="B6" s="16" t="s">
        <v>58</v>
      </c>
      <c r="C6" s="16" t="s">
        <v>13</v>
      </c>
      <c r="D6" s="17" t="s">
        <v>24</v>
      </c>
      <c r="E6" s="16" t="s">
        <v>35</v>
      </c>
      <c r="F6" s="16" t="s">
        <v>66</v>
      </c>
      <c r="G6" s="17" t="s">
        <v>38</v>
      </c>
      <c r="H6" s="4" t="str">
        <f>IF(OR(G6="P",G6="A/P",G6="R",G6="A/R"),"R","NC")</f>
        <v>NC</v>
      </c>
      <c r="I6" s="17" t="s">
        <v>40</v>
      </c>
      <c r="J6" s="17" t="str">
        <f>IF(P6="Y","SS",IF(I6="F","F","E"))</f>
        <v>F</v>
      </c>
      <c r="K6" s="18">
        <v>4940000</v>
      </c>
      <c r="L6" s="18">
        <v>750000</v>
      </c>
      <c r="M6" s="19">
        <f>K6+L6</f>
        <v>5690000</v>
      </c>
      <c r="N6" s="20" t="s">
        <v>73</v>
      </c>
      <c r="O6" s="20" t="s">
        <v>72</v>
      </c>
      <c r="P6" s="20" t="s">
        <v>74</v>
      </c>
      <c r="Q6" s="17">
        <v>95</v>
      </c>
      <c r="R6" s="17">
        <v>1</v>
      </c>
      <c r="S6" s="21">
        <v>15</v>
      </c>
      <c r="T6" s="20" t="s">
        <v>73</v>
      </c>
      <c r="U6" s="22">
        <v>44513.45</v>
      </c>
      <c r="V6" s="17" t="s">
        <v>70</v>
      </c>
      <c r="W6" s="20" t="s">
        <v>73</v>
      </c>
      <c r="X6" s="20" t="s">
        <v>73</v>
      </c>
      <c r="Y6" s="4">
        <v>18</v>
      </c>
    </row>
    <row r="7" spans="1:25" ht="24" x14ac:dyDescent="0.2">
      <c r="A7" s="16" t="s">
        <v>51</v>
      </c>
      <c r="B7" s="16" t="s">
        <v>44</v>
      </c>
      <c r="C7" s="16" t="s">
        <v>14</v>
      </c>
      <c r="D7" s="17" t="s">
        <v>24</v>
      </c>
      <c r="E7" s="16" t="s">
        <v>35</v>
      </c>
      <c r="F7" s="16" t="s">
        <v>46</v>
      </c>
      <c r="G7" s="17" t="s">
        <v>38</v>
      </c>
      <c r="H7" s="4" t="str">
        <f>IF(OR(G7="P",G7="A/P",G7="R",G7="A/R"),"R","NC")</f>
        <v>NC</v>
      </c>
      <c r="I7" s="17" t="s">
        <v>39</v>
      </c>
      <c r="J7" s="17" t="str">
        <f>IF(P7="Y","SS",IF(I7="F","F","E"))</f>
        <v>E</v>
      </c>
      <c r="K7" s="18">
        <v>8400000</v>
      </c>
      <c r="L7" s="18">
        <v>750000</v>
      </c>
      <c r="M7" s="19">
        <f>K7+L7</f>
        <v>9150000</v>
      </c>
      <c r="N7" s="20" t="s">
        <v>73</v>
      </c>
      <c r="O7" s="20" t="s">
        <v>73</v>
      </c>
      <c r="P7" s="20" t="s">
        <v>74</v>
      </c>
      <c r="Q7" s="17">
        <v>150</v>
      </c>
      <c r="R7" s="17">
        <v>1</v>
      </c>
      <c r="S7" s="21">
        <v>15</v>
      </c>
      <c r="T7" s="20" t="s">
        <v>73</v>
      </c>
      <c r="U7" s="22">
        <v>44290.13</v>
      </c>
      <c r="V7" s="17" t="s">
        <v>70</v>
      </c>
      <c r="W7" s="20" t="s">
        <v>73</v>
      </c>
      <c r="X7" s="20" t="s">
        <v>73</v>
      </c>
      <c r="Y7" s="4">
        <v>3</v>
      </c>
    </row>
    <row r="8" spans="1:25" ht="24" x14ac:dyDescent="0.2">
      <c r="A8" s="16" t="s">
        <v>52</v>
      </c>
      <c r="B8" s="16" t="s">
        <v>59</v>
      </c>
      <c r="C8" s="16" t="s">
        <v>14</v>
      </c>
      <c r="D8" s="17" t="s">
        <v>24</v>
      </c>
      <c r="E8" s="16" t="s">
        <v>35</v>
      </c>
      <c r="F8" s="16" t="s">
        <v>67</v>
      </c>
      <c r="G8" s="17" t="s">
        <v>38</v>
      </c>
      <c r="H8" s="4" t="str">
        <f>IF(OR(G8="P",G8="A/P",G8="R",G8="A/R"),"R","NC")</f>
        <v>NC</v>
      </c>
      <c r="I8" s="17" t="s">
        <v>40</v>
      </c>
      <c r="J8" s="17" t="str">
        <f>IF(P8="Y","SS",IF(I8="F","F","E"))</f>
        <v>F</v>
      </c>
      <c r="K8" s="18">
        <v>6228000</v>
      </c>
      <c r="L8" s="18">
        <v>750000</v>
      </c>
      <c r="M8" s="19">
        <f>K8+L8</f>
        <v>6978000</v>
      </c>
      <c r="N8" s="20" t="s">
        <v>73</v>
      </c>
      <c r="O8" s="20" t="s">
        <v>72</v>
      </c>
      <c r="P8" s="20" t="s">
        <v>74</v>
      </c>
      <c r="Q8" s="17">
        <v>116</v>
      </c>
      <c r="R8" s="17">
        <v>1</v>
      </c>
      <c r="S8" s="21">
        <v>15</v>
      </c>
      <c r="T8" s="20" t="s">
        <v>73</v>
      </c>
      <c r="U8" s="22">
        <v>45959.839999999997</v>
      </c>
      <c r="V8" s="17" t="s">
        <v>70</v>
      </c>
      <c r="W8" s="20" t="s">
        <v>73</v>
      </c>
      <c r="X8" s="20" t="s">
        <v>73</v>
      </c>
      <c r="Y8" s="4">
        <v>1</v>
      </c>
    </row>
    <row r="9" spans="1:25" ht="60" x14ac:dyDescent="0.2">
      <c r="A9" s="16" t="s">
        <v>53</v>
      </c>
      <c r="B9" s="16" t="s">
        <v>32</v>
      </c>
      <c r="C9" s="16" t="s">
        <v>19</v>
      </c>
      <c r="D9" s="17" t="s">
        <v>23</v>
      </c>
      <c r="E9" s="16" t="s">
        <v>62</v>
      </c>
      <c r="F9" s="16" t="s">
        <v>68</v>
      </c>
      <c r="G9" s="17" t="s">
        <v>38</v>
      </c>
      <c r="H9" s="4" t="str">
        <f>IF(OR(G9="P",G9="A/P",G9="R",G9="A/R"),"R","NC")</f>
        <v>NC</v>
      </c>
      <c r="I9" s="17" t="s">
        <v>39</v>
      </c>
      <c r="J9" s="17" t="str">
        <f>IF(P9="Y","SS",IF(I9="F","F","E"))</f>
        <v>E</v>
      </c>
      <c r="K9" s="18">
        <v>6850000</v>
      </c>
      <c r="L9" s="18">
        <v>750000</v>
      </c>
      <c r="M9" s="19">
        <f>K9+L9</f>
        <v>7600000</v>
      </c>
      <c r="N9" s="20" t="s">
        <v>73</v>
      </c>
      <c r="O9" s="20" t="s">
        <v>73</v>
      </c>
      <c r="P9" s="20" t="s">
        <v>74</v>
      </c>
      <c r="Q9" s="17">
        <v>100</v>
      </c>
      <c r="R9" s="17">
        <v>1</v>
      </c>
      <c r="S9" s="11">
        <v>15</v>
      </c>
      <c r="T9" s="4" t="s">
        <v>73</v>
      </c>
      <c r="U9" s="22">
        <v>67399.89</v>
      </c>
      <c r="V9" s="17" t="s">
        <v>70</v>
      </c>
      <c r="W9" s="4" t="s">
        <v>73</v>
      </c>
      <c r="X9" s="4" t="s">
        <v>73</v>
      </c>
      <c r="Y9" s="4">
        <v>13</v>
      </c>
    </row>
    <row r="10" spans="1:25" ht="24" x14ac:dyDescent="0.2">
      <c r="A10" s="16" t="s">
        <v>54</v>
      </c>
      <c r="B10" s="16" t="s">
        <v>43</v>
      </c>
      <c r="C10" s="16" t="s">
        <v>20</v>
      </c>
      <c r="D10" s="17" t="s">
        <v>24</v>
      </c>
      <c r="E10" s="16" t="s">
        <v>34</v>
      </c>
      <c r="F10" s="16" t="s">
        <v>45</v>
      </c>
      <c r="G10" s="17" t="s">
        <v>38</v>
      </c>
      <c r="H10" s="4" t="str">
        <f>IF(OR(G10="P",G10="A/P",G10="R",G10="A/R"),"R","NC")</f>
        <v>NC</v>
      </c>
      <c r="I10" s="17" t="s">
        <v>40</v>
      </c>
      <c r="J10" s="17" t="str">
        <f>IF(P10="Y","SS",IF(I10="F","F","E"))</f>
        <v>F</v>
      </c>
      <c r="K10" s="18">
        <v>7900000</v>
      </c>
      <c r="L10" s="18">
        <v>750000</v>
      </c>
      <c r="M10" s="19">
        <f>K10+L10</f>
        <v>8650000</v>
      </c>
      <c r="N10" s="20" t="s">
        <v>73</v>
      </c>
      <c r="O10" s="20" t="s">
        <v>72</v>
      </c>
      <c r="P10" s="20" t="s">
        <v>74</v>
      </c>
      <c r="Q10" s="17">
        <v>104</v>
      </c>
      <c r="R10" s="17">
        <v>1</v>
      </c>
      <c r="S10" s="11">
        <v>15</v>
      </c>
      <c r="T10" s="4" t="s">
        <v>73</v>
      </c>
      <c r="U10" s="22">
        <v>69919.56</v>
      </c>
      <c r="V10" s="17" t="s">
        <v>70</v>
      </c>
      <c r="W10" s="4" t="s">
        <v>73</v>
      </c>
      <c r="X10" s="4" t="s">
        <v>73</v>
      </c>
      <c r="Y10" s="4">
        <v>43</v>
      </c>
    </row>
    <row r="11" spans="1:25" ht="24" x14ac:dyDescent="0.2">
      <c r="A11" s="16" t="s">
        <v>55</v>
      </c>
      <c r="B11" s="16" t="s">
        <v>60</v>
      </c>
      <c r="C11" s="16" t="s">
        <v>16</v>
      </c>
      <c r="D11" s="17" t="s">
        <v>24</v>
      </c>
      <c r="E11" s="16" t="s">
        <v>63</v>
      </c>
      <c r="F11" s="16" t="s">
        <v>69</v>
      </c>
      <c r="G11" s="17" t="s">
        <v>38</v>
      </c>
      <c r="H11" s="4" t="str">
        <f>IF(OR(G11="P",G11="A/P",G11="R",G11="A/R"),"R","NC")</f>
        <v>NC</v>
      </c>
      <c r="I11" s="17" t="s">
        <v>40</v>
      </c>
      <c r="J11" s="17" t="str">
        <f>IF(P11="Y","SS",IF(I11="F","F","E"))</f>
        <v>F</v>
      </c>
      <c r="K11" s="18">
        <v>2000000</v>
      </c>
      <c r="L11" s="18">
        <v>750000</v>
      </c>
      <c r="M11" s="19">
        <f>K11+L11</f>
        <v>2750000</v>
      </c>
      <c r="N11" s="20" t="s">
        <v>73</v>
      </c>
      <c r="O11" s="20" t="s">
        <v>72</v>
      </c>
      <c r="P11" s="20" t="s">
        <v>74</v>
      </c>
      <c r="Q11" s="17">
        <v>181</v>
      </c>
      <c r="R11" s="17">
        <v>1</v>
      </c>
      <c r="S11" s="11">
        <v>15</v>
      </c>
      <c r="T11" s="4" t="s">
        <v>73</v>
      </c>
      <c r="U11" s="22">
        <v>8858.4599999999991</v>
      </c>
      <c r="V11" s="17" t="s">
        <v>70</v>
      </c>
      <c r="W11" s="4" t="s">
        <v>73</v>
      </c>
      <c r="X11" s="4" t="s">
        <v>73</v>
      </c>
      <c r="Y11" s="4">
        <v>16</v>
      </c>
    </row>
    <row r="12" spans="1:25" x14ac:dyDescent="0.2">
      <c r="A12" s="3"/>
      <c r="B12" s="2"/>
      <c r="C12" s="2"/>
      <c r="Q12" s="1"/>
      <c r="R12" s="1"/>
    </row>
  </sheetData>
  <sortState xmlns:xlrd2="http://schemas.microsoft.com/office/spreadsheetml/2017/richdata2" ref="A3:AF11">
    <sortCondition ref="A3:A11"/>
  </sortState>
  <pageMargins left="0.7" right="0.7" top="0.75" bottom="0.75" header="0.3" footer="0.3"/>
  <pageSetup paperSize="5" scale="79" fitToHeight="0" orientation="landscape" r:id="rId1"/>
  <headerFooter alignWithMargins="0">
    <oddHeader>&amp;C&amp;"Arial,Bold"&amp;14 RFA 2021-205 – All Applications&amp;RPage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8" ma:contentTypeDescription="Create a new document." ma:contentTypeScope="" ma:versionID="584b18f0a23dd06b2eef6c566fbe282b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802b9d6ce425fb1d86291b676def075c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E01735-3219-4E9B-A934-E5384989FA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F63C2-0E98-41AA-84F7-EE76867D2171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ee2a4f69-3a29-4b24-b170-d37fab3647f8"/>
    <ds:schemaRef ds:uri="68dfe011-c19e-4dbd-a5cd-00e4d25ab099"/>
    <ds:schemaRef ds:uri="a84349eb-4374-47bc-83f0-36d28863609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F01613-E011-4BB9-8C0D-EE075A4BF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Invited to CU</vt:lpstr>
      <vt:lpstr>'Invited to CU'!Print_Area</vt:lpstr>
      <vt:lpstr>'Invited to CU'!Print_Titles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2023-08-22T13:34:58Z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GUID">
    <vt:lpwstr>dc0107eb-402c-45b8-a844-0b3f23d0a36d</vt:lpwstr>
  </property>
  <property fmtid="{D5CDD505-2E9C-101B-9397-08002B2CF9AE}" pid="4" name="MediaServiceImageTags">
    <vt:lpwstr/>
  </property>
</Properties>
</file>