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mbined Cycle\2016 Rules &amp; RFAs\2016 Forms Related to RFAs\FCCAP Rev 08-2016\"/>
    </mc:Choice>
  </mc:AlternateContent>
  <bookViews>
    <workbookView xWindow="12555" yWindow="-90" windowWidth="12630" windowHeight="12255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COSTS!$A$1:$M$268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52511"/>
</workbook>
</file>

<file path=xl/calcChain.xml><?xml version="1.0" encoding="utf-8"?>
<calcChain xmlns="http://schemas.openxmlformats.org/spreadsheetml/2006/main">
  <c r="J148" i="1" l="1"/>
  <c r="H148" i="1"/>
  <c r="L146" i="1"/>
  <c r="A4" i="11"/>
  <c r="F46" i="11"/>
  <c r="L201" i="1"/>
  <c r="L132" i="1"/>
  <c r="L71" i="1"/>
  <c r="H64" i="2"/>
  <c r="A16" i="11"/>
  <c r="A6" i="11"/>
  <c r="H5" i="10"/>
  <c r="I5" i="9"/>
  <c r="H3" i="8"/>
  <c r="J1" i="3"/>
  <c r="G3" i="6"/>
  <c r="H2" i="5"/>
  <c r="H3" i="4"/>
  <c r="H1" i="2"/>
  <c r="H4" i="7"/>
  <c r="L170" i="1"/>
  <c r="L25" i="1"/>
  <c r="L24" i="1"/>
  <c r="L23" i="1"/>
  <c r="L22" i="1"/>
  <c r="L21" i="1"/>
  <c r="L20" i="1"/>
  <c r="L19" i="1"/>
  <c r="L18" i="1"/>
  <c r="L17" i="1"/>
  <c r="C17" i="3"/>
  <c r="C18" i="3"/>
  <c r="F17" i="3"/>
  <c r="L116" i="1"/>
  <c r="B260" i="1"/>
  <c r="J182" i="1"/>
  <c r="L182" i="1"/>
  <c r="J123" i="1"/>
  <c r="H123" i="1"/>
  <c r="J107" i="1"/>
  <c r="H107" i="1"/>
  <c r="L54" i="1"/>
  <c r="L180" i="1"/>
  <c r="L179" i="1"/>
  <c r="L86" i="1"/>
  <c r="L89" i="1"/>
  <c r="L90" i="1"/>
  <c r="L93" i="1"/>
  <c r="L119" i="1"/>
  <c r="C232" i="1"/>
  <c r="A38" i="5"/>
  <c r="F38" i="5"/>
  <c r="A37" i="5"/>
  <c r="G37" i="5"/>
  <c r="A36" i="5"/>
  <c r="A35" i="5"/>
  <c r="G35" i="5"/>
  <c r="A34" i="5"/>
  <c r="C34" i="5"/>
  <c r="D38" i="9"/>
  <c r="A33" i="5"/>
  <c r="A32" i="5"/>
  <c r="A31" i="5"/>
  <c r="H31" i="5"/>
  <c r="A30" i="5"/>
  <c r="G30" i="5"/>
  <c r="A29" i="5"/>
  <c r="A28" i="5"/>
  <c r="A27" i="5"/>
  <c r="F27" i="5"/>
  <c r="A26" i="5"/>
  <c r="E26" i="5"/>
  <c r="A25" i="5"/>
  <c r="F25" i="5"/>
  <c r="A24" i="5"/>
  <c r="G24" i="5"/>
  <c r="A23" i="5"/>
  <c r="E23" i="5"/>
  <c r="A22" i="5"/>
  <c r="A21" i="5"/>
  <c r="B25" i="9"/>
  <c r="A20" i="5"/>
  <c r="H20" i="5"/>
  <c r="A19" i="5"/>
  <c r="E19" i="5"/>
  <c r="A18" i="5"/>
  <c r="G18" i="5"/>
  <c r="A17" i="5"/>
  <c r="B21" i="9"/>
  <c r="H21" i="9"/>
  <c r="A16" i="5"/>
  <c r="C16" i="5"/>
  <c r="D20" i="9"/>
  <c r="A15" i="5"/>
  <c r="F15" i="5"/>
  <c r="A14" i="5"/>
  <c r="E14" i="5"/>
  <c r="A13" i="5"/>
  <c r="F13" i="5"/>
  <c r="A12" i="5"/>
  <c r="G12" i="5"/>
  <c r="A11" i="5"/>
  <c r="B15" i="9"/>
  <c r="A10" i="5"/>
  <c r="A9" i="5"/>
  <c r="E9" i="5"/>
  <c r="A8" i="5"/>
  <c r="L16" i="1"/>
  <c r="H57" i="1"/>
  <c r="J57" i="1"/>
  <c r="J65" i="1"/>
  <c r="J191" i="1"/>
  <c r="J173" i="1"/>
  <c r="L105" i="1"/>
  <c r="B225" i="1"/>
  <c r="L50" i="1"/>
  <c r="L55" i="1"/>
  <c r="C211" i="1"/>
  <c r="F11" i="3"/>
  <c r="F12" i="3"/>
  <c r="F13" i="3"/>
  <c r="F14" i="3"/>
  <c r="F15" i="3"/>
  <c r="F16" i="3"/>
  <c r="F18" i="3"/>
  <c r="B37" i="9"/>
  <c r="E12" i="5"/>
  <c r="H26" i="5"/>
  <c r="A3" i="6"/>
  <c r="A7" i="5"/>
  <c r="L145" i="1"/>
  <c r="B242" i="1"/>
  <c r="D39" i="6"/>
  <c r="A39" i="6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/>
  <c r="C27" i="9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 i="4"/>
  <c r="G35" i="4"/>
  <c r="D36" i="4"/>
  <c r="D35" i="4"/>
  <c r="H35" i="4"/>
  <c r="A41" i="6"/>
  <c r="B14" i="8"/>
  <c r="L48" i="1"/>
  <c r="D205" i="1"/>
  <c r="L49" i="1"/>
  <c r="L53" i="1"/>
  <c r="L47" i="1"/>
  <c r="L51" i="1"/>
  <c r="L52" i="1"/>
  <c r="L121" i="1"/>
  <c r="L114" i="1"/>
  <c r="L115" i="1"/>
  <c r="L113" i="1"/>
  <c r="L120" i="1"/>
  <c r="L118" i="1"/>
  <c r="L117" i="1"/>
  <c r="L95" i="1"/>
  <c r="L79" i="1"/>
  <c r="L80" i="1"/>
  <c r="L81" i="1"/>
  <c r="L82" i="1"/>
  <c r="L83" i="1"/>
  <c r="L84" i="1"/>
  <c r="L85" i="1"/>
  <c r="L87" i="1"/>
  <c r="L88" i="1"/>
  <c r="L91" i="1"/>
  <c r="L92" i="1"/>
  <c r="L94" i="1"/>
  <c r="D218" i="1"/>
  <c r="L96" i="1"/>
  <c r="L97" i="1"/>
  <c r="L98" i="1"/>
  <c r="L99" i="1"/>
  <c r="L100" i="1"/>
  <c r="L101" i="1"/>
  <c r="L102" i="1"/>
  <c r="L103" i="1"/>
  <c r="L104" i="1"/>
  <c r="B39" i="4"/>
  <c r="C39" i="4"/>
  <c r="D39" i="4"/>
  <c r="G49" i="2"/>
  <c r="B50" i="2"/>
  <c r="G20" i="4"/>
  <c r="H20" i="4"/>
  <c r="D20" i="4"/>
  <c r="D38" i="4"/>
  <c r="D37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H22" i="4"/>
  <c r="D21" i="4"/>
  <c r="D19" i="4"/>
  <c r="D18" i="4"/>
  <c r="D17" i="4"/>
  <c r="D16" i="4"/>
  <c r="D15" i="4"/>
  <c r="D14" i="4"/>
  <c r="D13" i="4"/>
  <c r="D12" i="4"/>
  <c r="D11" i="4"/>
  <c r="D10" i="4"/>
  <c r="D9" i="4"/>
  <c r="D8" i="4"/>
  <c r="G38" i="4"/>
  <c r="G37" i="4"/>
  <c r="H37" i="4"/>
  <c r="G34" i="4"/>
  <c r="H34" i="4"/>
  <c r="G33" i="4"/>
  <c r="H33" i="4"/>
  <c r="G32" i="4"/>
  <c r="H32" i="4"/>
  <c r="G31" i="4"/>
  <c r="G30" i="4"/>
  <c r="H30" i="4"/>
  <c r="G29" i="4"/>
  <c r="H29" i="4"/>
  <c r="G28" i="4"/>
  <c r="H28" i="4"/>
  <c r="G27" i="4"/>
  <c r="H27" i="4"/>
  <c r="G26" i="4"/>
  <c r="H26" i="4"/>
  <c r="G25" i="4"/>
  <c r="H25" i="4"/>
  <c r="G24" i="4"/>
  <c r="G23" i="4"/>
  <c r="H23" i="4"/>
  <c r="G22" i="4"/>
  <c r="G21" i="4"/>
  <c r="H21" i="4"/>
  <c r="G19" i="4"/>
  <c r="G18" i="4"/>
  <c r="H18" i="4"/>
  <c r="G17" i="4"/>
  <c r="H17" i="4"/>
  <c r="G16" i="4"/>
  <c r="G15" i="4"/>
  <c r="G14" i="4"/>
  <c r="H14" i="4"/>
  <c r="G13" i="4"/>
  <c r="H13" i="4"/>
  <c r="G12" i="4"/>
  <c r="G11" i="4"/>
  <c r="G10" i="4"/>
  <c r="G9" i="4"/>
  <c r="G8" i="4"/>
  <c r="L168" i="1"/>
  <c r="L171" i="1"/>
  <c r="L147" i="1"/>
  <c r="L144" i="1"/>
  <c r="L187" i="1"/>
  <c r="L188" i="1"/>
  <c r="L189" i="1"/>
  <c r="H27" i="1"/>
  <c r="B5" i="10"/>
  <c r="A12" i="10"/>
  <c r="C12" i="9"/>
  <c r="B6" i="10"/>
  <c r="B7" i="10"/>
  <c r="D7" i="10"/>
  <c r="B4" i="7"/>
  <c r="F43" i="8"/>
  <c r="F42" i="8"/>
  <c r="C38" i="8"/>
  <c r="B30" i="8"/>
  <c r="B22" i="8"/>
  <c r="B5" i="9"/>
  <c r="B39" i="9"/>
  <c r="I39" i="9"/>
  <c r="H31" i="4"/>
  <c r="E25" i="5"/>
  <c r="B34" i="9"/>
  <c r="C35" i="5"/>
  <c r="D39" i="9"/>
  <c r="L63" i="1"/>
  <c r="L62" i="1"/>
  <c r="C12" i="5"/>
  <c r="D16" i="9"/>
  <c r="B20" i="9"/>
  <c r="J20" i="9"/>
  <c r="H16" i="5"/>
  <c r="C20" i="5"/>
  <c r="D24" i="9"/>
  <c r="G16" i="5"/>
  <c r="G20" i="5"/>
  <c r="F12" i="5"/>
  <c r="L148" i="1"/>
  <c r="B150" i="1"/>
  <c r="J67" i="1"/>
  <c r="J129" i="1"/>
  <c r="J196" i="1"/>
  <c r="L191" i="1"/>
  <c r="L57" i="1"/>
  <c r="L27" i="1"/>
  <c r="H10" i="4"/>
  <c r="F10" i="5"/>
  <c r="L123" i="1"/>
  <c r="L107" i="1"/>
  <c r="H19" i="3"/>
  <c r="H39" i="9"/>
  <c r="E35" i="5"/>
  <c r="H14" i="5"/>
  <c r="G23" i="5"/>
  <c r="H18" i="5"/>
  <c r="E8" i="5"/>
  <c r="G34" i="5"/>
  <c r="I20" i="9"/>
  <c r="B38" i="9"/>
  <c r="G38" i="9"/>
  <c r="B23" i="9"/>
  <c r="F23" i="9"/>
  <c r="H15" i="5"/>
  <c r="B27" i="9"/>
  <c r="J27" i="9"/>
  <c r="G26" i="5"/>
  <c r="B30" i="9"/>
  <c r="B12" i="9"/>
  <c r="F12" i="9"/>
  <c r="G9" i="5"/>
  <c r="J39" i="9"/>
  <c r="H34" i="5"/>
  <c r="H19" i="5"/>
  <c r="F16" i="5"/>
  <c r="F31" i="5"/>
  <c r="G19" i="5"/>
  <c r="H19" i="4"/>
  <c r="H24" i="4"/>
  <c r="E31" i="5"/>
  <c r="H23" i="5"/>
  <c r="H12" i="5"/>
  <c r="E16" i="5"/>
  <c r="G39" i="9"/>
  <c r="F34" i="5"/>
  <c r="F23" i="5"/>
  <c r="C31" i="5"/>
  <c r="D35" i="9"/>
  <c r="C26" i="5"/>
  <c r="D30" i="9"/>
  <c r="B16" i="9"/>
  <c r="I16" i="9"/>
  <c r="H30" i="5"/>
  <c r="B42" i="9"/>
  <c r="H42" i="9"/>
  <c r="F26" i="5"/>
  <c r="I15" i="9"/>
  <c r="F15" i="9"/>
  <c r="F37" i="9"/>
  <c r="E37" i="9"/>
  <c r="J37" i="9"/>
  <c r="F28" i="5"/>
  <c r="B32" i="9"/>
  <c r="E32" i="9"/>
  <c r="G28" i="5"/>
  <c r="H28" i="5"/>
  <c r="C28" i="5"/>
  <c r="D32" i="9"/>
  <c r="F36" i="5"/>
  <c r="C36" i="5"/>
  <c r="D40" i="9"/>
  <c r="F21" i="5"/>
  <c r="H38" i="4"/>
  <c r="B33" i="9"/>
  <c r="I33" i="9"/>
  <c r="G29" i="5"/>
  <c r="F29" i="5"/>
  <c r="H37" i="5"/>
  <c r="F37" i="5"/>
  <c r="G11" i="5"/>
  <c r="F34" i="9"/>
  <c r="E34" i="9"/>
  <c r="G37" i="9"/>
  <c r="G14" i="5"/>
  <c r="C37" i="5"/>
  <c r="D41" i="9"/>
  <c r="B41" i="9"/>
  <c r="I41" i="9"/>
  <c r="G27" i="9"/>
  <c r="E27" i="9"/>
  <c r="H29" i="5"/>
  <c r="G10" i="5"/>
  <c r="E21" i="9"/>
  <c r="G21" i="9"/>
  <c r="B17" i="9"/>
  <c r="G17" i="9"/>
  <c r="C13" i="5"/>
  <c r="D17" i="9"/>
  <c r="E13" i="5"/>
  <c r="H17" i="5"/>
  <c r="E17" i="5"/>
  <c r="C25" i="5"/>
  <c r="D29" i="9"/>
  <c r="H25" i="5"/>
  <c r="G25" i="5"/>
  <c r="E32" i="5"/>
  <c r="B36" i="9"/>
  <c r="H36" i="9"/>
  <c r="C32" i="5"/>
  <c r="D36" i="9"/>
  <c r="F21" i="9"/>
  <c r="H37" i="9"/>
  <c r="E36" i="5"/>
  <c r="C11" i="5"/>
  <c r="D15" i="9"/>
  <c r="E11" i="5"/>
  <c r="B18" i="9"/>
  <c r="J18" i="9"/>
  <c r="C14" i="5"/>
  <c r="D18" i="9"/>
  <c r="F22" i="5"/>
  <c r="B26" i="9"/>
  <c r="I26" i="9"/>
  <c r="H22" i="5"/>
  <c r="F33" i="5"/>
  <c r="H33" i="5"/>
  <c r="E33" i="5"/>
  <c r="C33" i="5"/>
  <c r="D37" i="9"/>
  <c r="C22" i="5"/>
  <c r="D26" i="9"/>
  <c r="F14" i="5"/>
  <c r="E37" i="5"/>
  <c r="G17" i="5"/>
  <c r="B29" i="9"/>
  <c r="J29" i="9"/>
  <c r="E28" i="5"/>
  <c r="H8" i="4"/>
  <c r="F8" i="5"/>
  <c r="H11" i="4"/>
  <c r="G15" i="9"/>
  <c r="H15" i="4"/>
  <c r="E34" i="5"/>
  <c r="H9" i="4"/>
  <c r="F9" i="5"/>
  <c r="H12" i="4"/>
  <c r="H16" i="4"/>
  <c r="I17" i="9"/>
  <c r="I21" i="9"/>
  <c r="J21" i="9"/>
  <c r="H23" i="9"/>
  <c r="E22" i="5"/>
  <c r="F17" i="5"/>
  <c r="G8" i="5"/>
  <c r="F35" i="5"/>
  <c r="I37" i="9"/>
  <c r="F19" i="5"/>
  <c r="E39" i="9"/>
  <c r="C19" i="5"/>
  <c r="D23" i="9"/>
  <c r="H16" i="9"/>
  <c r="F39" i="9"/>
  <c r="G33" i="5"/>
  <c r="I30" i="9"/>
  <c r="H35" i="5"/>
  <c r="C29" i="5"/>
  <c r="D33" i="9"/>
  <c r="G13" i="5"/>
  <c r="F32" i="9"/>
  <c r="C38" i="5"/>
  <c r="D42" i="9"/>
  <c r="C10" i="5"/>
  <c r="D14" i="9"/>
  <c r="G31" i="5"/>
  <c r="E20" i="5"/>
  <c r="H13" i="5"/>
  <c r="B40" i="9"/>
  <c r="F20" i="5"/>
  <c r="G22" i="5"/>
  <c r="C17" i="5"/>
  <c r="D21" i="9"/>
  <c r="C8" i="5"/>
  <c r="B35" i="9"/>
  <c r="E27" i="5"/>
  <c r="E29" i="5"/>
  <c r="G36" i="5"/>
  <c r="B14" i="9"/>
  <c r="B24" i="9"/>
  <c r="H36" i="5"/>
  <c r="H24" i="5"/>
  <c r="E15" i="5"/>
  <c r="E10" i="5"/>
  <c r="G25" i="9"/>
  <c r="E25" i="9"/>
  <c r="F25" i="9"/>
  <c r="J25" i="9"/>
  <c r="I25" i="9"/>
  <c r="H25" i="9"/>
  <c r="G34" i="9"/>
  <c r="J34" i="9"/>
  <c r="G27" i="5"/>
  <c r="B28" i="9"/>
  <c r="F30" i="5"/>
  <c r="C30" i="5"/>
  <c r="D34" i="9"/>
  <c r="C9" i="5"/>
  <c r="D13" i="9"/>
  <c r="F32" i="5"/>
  <c r="G20" i="9"/>
  <c r="G21" i="5"/>
  <c r="E38" i="5"/>
  <c r="B19" i="9"/>
  <c r="E18" i="5"/>
  <c r="H34" i="9"/>
  <c r="H27" i="5"/>
  <c r="E24" i="5"/>
  <c r="F24" i="5"/>
  <c r="E30" i="5"/>
  <c r="B13" i="9"/>
  <c r="H32" i="5"/>
  <c r="F20" i="9"/>
  <c r="H21" i="5"/>
  <c r="C21" i="5"/>
  <c r="D25" i="9"/>
  <c r="C15" i="5"/>
  <c r="D19" i="9"/>
  <c r="C18" i="5"/>
  <c r="D22" i="9"/>
  <c r="G38" i="5"/>
  <c r="E20" i="9"/>
  <c r="H38" i="5"/>
  <c r="G15" i="5"/>
  <c r="B31" i="9"/>
  <c r="F18" i="5"/>
  <c r="G32" i="5"/>
  <c r="I34" i="9"/>
  <c r="C27" i="5"/>
  <c r="D31" i="9"/>
  <c r="C24" i="5"/>
  <c r="D28" i="9"/>
  <c r="H20" i="9"/>
  <c r="E21" i="5"/>
  <c r="B22" i="9"/>
  <c r="H65" i="1"/>
  <c r="L61" i="1"/>
  <c r="L66" i="1"/>
  <c r="B22" i="10"/>
  <c r="E22" i="10"/>
  <c r="A11" i="6"/>
  <c r="F11" i="6"/>
  <c r="C42" i="10"/>
  <c r="C21" i="10"/>
  <c r="A12" i="6"/>
  <c r="G12" i="6"/>
  <c r="C31" i="10"/>
  <c r="C19" i="10"/>
  <c r="B15" i="10"/>
  <c r="G15" i="10"/>
  <c r="F33" i="10"/>
  <c r="C17" i="10"/>
  <c r="B30" i="10"/>
  <c r="G30" i="10"/>
  <c r="F41" i="10"/>
  <c r="F38" i="10"/>
  <c r="B23" i="10"/>
  <c r="G23" i="10"/>
  <c r="C33" i="10"/>
  <c r="D31" i="10"/>
  <c r="D14" i="10"/>
  <c r="B28" i="10"/>
  <c r="E28" i="10"/>
  <c r="D21" i="10"/>
  <c r="C27" i="10"/>
  <c r="B31" i="10"/>
  <c r="E31" i="10"/>
  <c r="F27" i="10"/>
  <c r="C25" i="10"/>
  <c r="F18" i="10"/>
  <c r="B37" i="10"/>
  <c r="E37" i="10"/>
  <c r="B13" i="10"/>
  <c r="E13" i="10"/>
  <c r="C40" i="10"/>
  <c r="B34" i="10"/>
  <c r="E34" i="10"/>
  <c r="C29" i="10"/>
  <c r="D27" i="10"/>
  <c r="C39" i="10"/>
  <c r="A19" i="6"/>
  <c r="G19" i="6"/>
  <c r="A17" i="6"/>
  <c r="E17" i="6"/>
  <c r="F20" i="10"/>
  <c r="F40" i="10"/>
  <c r="F12" i="10"/>
  <c r="D39" i="10"/>
  <c r="A26" i="6"/>
  <c r="G26" i="6"/>
  <c r="A18" i="6"/>
  <c r="C18" i="6"/>
  <c r="F39" i="10"/>
  <c r="C12" i="10"/>
  <c r="B20" i="10"/>
  <c r="G20" i="10"/>
  <c r="B24" i="10"/>
  <c r="G24" i="10"/>
  <c r="B39" i="10"/>
  <c r="E39" i="10"/>
  <c r="D15" i="10"/>
  <c r="D19" i="10"/>
  <c r="A9" i="6"/>
  <c r="E9" i="6"/>
  <c r="C22" i="10"/>
  <c r="C41" i="10"/>
  <c r="A29" i="6"/>
  <c r="G29" i="6"/>
  <c r="F25" i="10"/>
  <c r="D30" i="10"/>
  <c r="C36" i="10"/>
  <c r="F36" i="10"/>
  <c r="D23" i="10"/>
  <c r="A8" i="6"/>
  <c r="G8" i="6"/>
  <c r="G39" i="6"/>
  <c r="F30" i="10"/>
  <c r="C16" i="10"/>
  <c r="B18" i="10"/>
  <c r="G18" i="10"/>
  <c r="A20" i="6"/>
  <c r="G20" i="6"/>
  <c r="D32" i="10"/>
  <c r="B42" i="10"/>
  <c r="E42" i="10"/>
  <c r="B41" i="10"/>
  <c r="G41" i="10"/>
  <c r="A32" i="6"/>
  <c r="C32" i="6"/>
  <c r="F13" i="10"/>
  <c r="B36" i="10"/>
  <c r="G36" i="10"/>
  <c r="C24" i="10"/>
  <c r="A25" i="6"/>
  <c r="G25" i="6"/>
  <c r="F15" i="10"/>
  <c r="F37" i="10"/>
  <c r="C15" i="10"/>
  <c r="C26" i="10"/>
  <c r="A38" i="6"/>
  <c r="F38" i="6"/>
  <c r="F35" i="10"/>
  <c r="B17" i="10"/>
  <c r="E17" i="10"/>
  <c r="A10" i="6"/>
  <c r="G10" i="6"/>
  <c r="C20" i="10"/>
  <c r="D34" i="10"/>
  <c r="A35" i="6"/>
  <c r="C35" i="6"/>
  <c r="C18" i="10"/>
  <c r="B21" i="10"/>
  <c r="E21" i="10"/>
  <c r="A15" i="6"/>
  <c r="G15" i="6"/>
  <c r="A14" i="6"/>
  <c r="E14" i="6"/>
  <c r="F19" i="10"/>
  <c r="B38" i="10"/>
  <c r="G38" i="10"/>
  <c r="B26" i="10"/>
  <c r="G26" i="10"/>
  <c r="I31" i="10"/>
  <c r="A31" i="6"/>
  <c r="E31" i="6"/>
  <c r="C28" i="10"/>
  <c r="B29" i="10"/>
  <c r="G29" i="10"/>
  <c r="F26" i="10"/>
  <c r="B16" i="10"/>
  <c r="E16" i="10"/>
  <c r="D37" i="10"/>
  <c r="D25" i="10"/>
  <c r="D38" i="10"/>
  <c r="C14" i="10"/>
  <c r="A23" i="6"/>
  <c r="F23" i="6"/>
  <c r="F22" i="10"/>
  <c r="F21" i="10"/>
  <c r="C13" i="10"/>
  <c r="F16" i="10"/>
  <c r="C38" i="10"/>
  <c r="A24" i="6"/>
  <c r="G24" i="6"/>
  <c r="B27" i="10"/>
  <c r="E27" i="10"/>
  <c r="A30" i="6"/>
  <c r="G30" i="6"/>
  <c r="D26" i="10"/>
  <c r="C32" i="10"/>
  <c r="C34" i="10"/>
  <c r="D33" i="10"/>
  <c r="C23" i="10"/>
  <c r="F28" i="10"/>
  <c r="D40" i="10"/>
  <c r="A21" i="6"/>
  <c r="F21" i="6"/>
  <c r="B19" i="10"/>
  <c r="G19" i="10"/>
  <c r="D42" i="10"/>
  <c r="D18" i="10"/>
  <c r="A27" i="6"/>
  <c r="F27" i="6"/>
  <c r="D36" i="10"/>
  <c r="B25" i="10"/>
  <c r="G25" i="10"/>
  <c r="C37" i="10"/>
  <c r="F29" i="10"/>
  <c r="F34" i="10"/>
  <c r="D35" i="10"/>
  <c r="A36" i="6"/>
  <c r="G36" i="6"/>
  <c r="A28" i="6"/>
  <c r="G28" i="6"/>
  <c r="D22" i="10"/>
  <c r="D41" i="10"/>
  <c r="B33" i="10"/>
  <c r="E33" i="10"/>
  <c r="D20" i="10"/>
  <c r="A16" i="6"/>
  <c r="G16" i="6"/>
  <c r="F31" i="10"/>
  <c r="F24" i="10"/>
  <c r="B40" i="10"/>
  <c r="E40" i="10"/>
  <c r="A37" i="6"/>
  <c r="C37" i="6"/>
  <c r="A13" i="6"/>
  <c r="C13" i="6"/>
  <c r="D17" i="10"/>
  <c r="B12" i="10"/>
  <c r="B46" i="10"/>
  <c r="A34" i="6"/>
  <c r="C34" i="6"/>
  <c r="F32" i="10"/>
  <c r="F42" i="10"/>
  <c r="C35" i="10"/>
  <c r="D24" i="10"/>
  <c r="D29" i="10"/>
  <c r="D12" i="10"/>
  <c r="D43" i="10"/>
  <c r="A22" i="6"/>
  <c r="C22" i="6"/>
  <c r="F14" i="10"/>
  <c r="D16" i="10"/>
  <c r="B35" i="10"/>
  <c r="E35" i="10"/>
  <c r="B14" i="10"/>
  <c r="G14" i="10"/>
  <c r="F17" i="10"/>
  <c r="C30" i="10"/>
  <c r="I38" i="10"/>
  <c r="A33" i="6"/>
  <c r="G33" i="6"/>
  <c r="F23" i="10"/>
  <c r="B32" i="10"/>
  <c r="G32" i="10"/>
  <c r="D28" i="10"/>
  <c r="D13" i="10"/>
  <c r="H26" i="9"/>
  <c r="F26" i="9"/>
  <c r="J23" i="9"/>
  <c r="G26" i="9"/>
  <c r="H9" i="5"/>
  <c r="F11" i="5"/>
  <c r="H11" i="5"/>
  <c r="H10" i="5"/>
  <c r="H8" i="5"/>
  <c r="H17" i="9"/>
  <c r="H33" i="9"/>
  <c r="E17" i="9"/>
  <c r="E26" i="9"/>
  <c r="E33" i="9"/>
  <c r="G42" i="9"/>
  <c r="F17" i="9"/>
  <c r="J17" i="9"/>
  <c r="F33" i="9"/>
  <c r="F27" i="9"/>
  <c r="I38" i="9"/>
  <c r="E42" i="9"/>
  <c r="J42" i="9"/>
  <c r="G33" i="9"/>
  <c r="J32" i="9"/>
  <c r="J33" i="9"/>
  <c r="J26" i="9"/>
  <c r="F42" i="9"/>
  <c r="G12" i="9"/>
  <c r="I12" i="9"/>
  <c r="E16" i="9"/>
  <c r="F29" i="9"/>
  <c r="G16" i="9"/>
  <c r="J16" i="9"/>
  <c r="F30" i="9"/>
  <c r="E30" i="9"/>
  <c r="G30" i="9"/>
  <c r="E23" i="9"/>
  <c r="G23" i="9"/>
  <c r="F16" i="9"/>
  <c r="H38" i="9"/>
  <c r="F38" i="9"/>
  <c r="J38" i="9"/>
  <c r="E38" i="9"/>
  <c r="I14" i="9"/>
  <c r="I42" i="9"/>
  <c r="J30" i="9"/>
  <c r="H30" i="9"/>
  <c r="I23" i="9"/>
  <c r="I27" i="9"/>
  <c r="H27" i="9"/>
  <c r="G14" i="9"/>
  <c r="F36" i="9"/>
  <c r="I36" i="9"/>
  <c r="J36" i="9"/>
  <c r="E36" i="9"/>
  <c r="I18" i="9"/>
  <c r="F18" i="9"/>
  <c r="E18" i="9"/>
  <c r="H18" i="9"/>
  <c r="H41" i="9"/>
  <c r="J41" i="9"/>
  <c r="G41" i="9"/>
  <c r="E41" i="9"/>
  <c r="G36" i="9"/>
  <c r="F41" i="9"/>
  <c r="G18" i="9"/>
  <c r="I29" i="9"/>
  <c r="E29" i="9"/>
  <c r="H29" i="9"/>
  <c r="G29" i="9"/>
  <c r="I32" i="9"/>
  <c r="G32" i="9"/>
  <c r="H32" i="9"/>
  <c r="F24" i="9"/>
  <c r="E24" i="9"/>
  <c r="H24" i="9"/>
  <c r="G24" i="9"/>
  <c r="J24" i="9"/>
  <c r="I24" i="9"/>
  <c r="E40" i="9"/>
  <c r="I40" i="9"/>
  <c r="J40" i="9"/>
  <c r="G40" i="9"/>
  <c r="H40" i="9"/>
  <c r="F40" i="9"/>
  <c r="F14" i="9"/>
  <c r="A39" i="5"/>
  <c r="C39" i="5"/>
  <c r="A41" i="5"/>
  <c r="D12" i="9"/>
  <c r="D43" i="9"/>
  <c r="I35" i="9"/>
  <c r="J35" i="9"/>
  <c r="H35" i="9"/>
  <c r="F35" i="9"/>
  <c r="E35" i="9"/>
  <c r="G35" i="9"/>
  <c r="F13" i="9"/>
  <c r="I13" i="9"/>
  <c r="G13" i="9"/>
  <c r="F31" i="9"/>
  <c r="I31" i="9"/>
  <c r="G31" i="9"/>
  <c r="E31" i="9"/>
  <c r="H31" i="9"/>
  <c r="J31" i="9"/>
  <c r="F22" i="9"/>
  <c r="I22" i="9"/>
  <c r="E22" i="9"/>
  <c r="J22" i="9"/>
  <c r="H22" i="9"/>
  <c r="G22" i="9"/>
  <c r="F19" i="9"/>
  <c r="I19" i="9"/>
  <c r="E19" i="9"/>
  <c r="H19" i="9"/>
  <c r="G19" i="9"/>
  <c r="J19" i="9"/>
  <c r="E28" i="9"/>
  <c r="I28" i="9"/>
  <c r="F28" i="9"/>
  <c r="J28" i="9"/>
  <c r="G28" i="9"/>
  <c r="H28" i="9"/>
  <c r="C78" i="1"/>
  <c r="I22" i="10"/>
  <c r="H67" i="1"/>
  <c r="H129" i="1"/>
  <c r="L65" i="1"/>
  <c r="L67" i="1"/>
  <c r="L129" i="1"/>
  <c r="D167" i="1"/>
  <c r="I15" i="10"/>
  <c r="H15" i="10"/>
  <c r="H38" i="10"/>
  <c r="H13" i="10"/>
  <c r="I23" i="10"/>
  <c r="H37" i="10"/>
  <c r="I39" i="10"/>
  <c r="H39" i="10"/>
  <c r="I12" i="10"/>
  <c r="I43" i="10"/>
  <c r="I19" i="10"/>
  <c r="I20" i="10"/>
  <c r="H33" i="10"/>
  <c r="I40" i="10"/>
  <c r="H29" i="10"/>
  <c r="H27" i="10"/>
  <c r="I27" i="10"/>
  <c r="H40" i="10"/>
  <c r="I21" i="10"/>
  <c r="I26" i="10"/>
  <c r="I18" i="10"/>
  <c r="I37" i="10"/>
  <c r="H28" i="10"/>
  <c r="H25" i="10"/>
  <c r="I30" i="10"/>
  <c r="H17" i="10"/>
  <c r="H23" i="10"/>
  <c r="H41" i="10"/>
  <c r="G22" i="10"/>
  <c r="I28" i="10"/>
  <c r="H24" i="10"/>
  <c r="H30" i="10"/>
  <c r="I24" i="10"/>
  <c r="I16" i="10"/>
  <c r="H14" i="10"/>
  <c r="I34" i="10"/>
  <c r="I36" i="10"/>
  <c r="H36" i="10"/>
  <c r="H31" i="10"/>
  <c r="I42" i="10"/>
  <c r="H42" i="10"/>
  <c r="H26" i="10"/>
  <c r="H35" i="10"/>
  <c r="H32" i="10"/>
  <c r="H12" i="10"/>
  <c r="I35" i="10"/>
  <c r="I32" i="10"/>
  <c r="H21" i="10"/>
  <c r="H18" i="10"/>
  <c r="I17" i="10"/>
  <c r="I33" i="10"/>
  <c r="H34" i="10"/>
  <c r="I25" i="10"/>
  <c r="H19" i="10"/>
  <c r="H20" i="10"/>
  <c r="H22" i="10"/>
  <c r="H16" i="10"/>
  <c r="I14" i="10"/>
  <c r="I13" i="10"/>
  <c r="I41" i="10"/>
  <c r="I29" i="10"/>
  <c r="C12" i="6"/>
  <c r="G11" i="6"/>
  <c r="C11" i="6"/>
  <c r="E12" i="6"/>
  <c r="E11" i="6"/>
  <c r="G37" i="10"/>
  <c r="E19" i="6"/>
  <c r="G38" i="6"/>
  <c r="E30" i="10"/>
  <c r="E15" i="10"/>
  <c r="F14" i="6"/>
  <c r="F12" i="6"/>
  <c r="E23" i="10"/>
  <c r="C25" i="6"/>
  <c r="C17" i="6"/>
  <c r="E29" i="6"/>
  <c r="C29" i="6"/>
  <c r="C26" i="6"/>
  <c r="G27" i="10"/>
  <c r="C31" i="6"/>
  <c r="F29" i="6"/>
  <c r="G39" i="10"/>
  <c r="E26" i="6"/>
  <c r="G31" i="6"/>
  <c r="E41" i="10"/>
  <c r="G31" i="10"/>
  <c r="F26" i="6"/>
  <c r="G28" i="10"/>
  <c r="E24" i="10"/>
  <c r="E20" i="10"/>
  <c r="F18" i="6"/>
  <c r="F17" i="6"/>
  <c r="C19" i="6"/>
  <c r="G17" i="6"/>
  <c r="G34" i="10"/>
  <c r="E35" i="6"/>
  <c r="G35" i="10"/>
  <c r="F9" i="6"/>
  <c r="C9" i="6"/>
  <c r="G37" i="6"/>
  <c r="F19" i="6"/>
  <c r="G9" i="6"/>
  <c r="G17" i="10"/>
  <c r="C28" i="6"/>
  <c r="G22" i="6"/>
  <c r="G13" i="10"/>
  <c r="E8" i="6"/>
  <c r="G18" i="6"/>
  <c r="E18" i="6"/>
  <c r="F20" i="6"/>
  <c r="C8" i="6"/>
  <c r="C39" i="6"/>
  <c r="G32" i="6"/>
  <c r="F32" i="6"/>
  <c r="C10" i="6"/>
  <c r="E38" i="6"/>
  <c r="C38" i="6"/>
  <c r="E32" i="6"/>
  <c r="E14" i="10"/>
  <c r="G33" i="10"/>
  <c r="E38" i="10"/>
  <c r="G34" i="6"/>
  <c r="F22" i="6"/>
  <c r="C16" i="6"/>
  <c r="G14" i="6"/>
  <c r="C36" i="6"/>
  <c r="C30" i="6"/>
  <c r="E23" i="6"/>
  <c r="E12" i="10"/>
  <c r="E43" i="10"/>
  <c r="E25" i="6"/>
  <c r="C20" i="6"/>
  <c r="C23" i="6"/>
  <c r="G12" i="10"/>
  <c r="G43" i="10"/>
  <c r="C33" i="6"/>
  <c r="E29" i="10"/>
  <c r="G40" i="10"/>
  <c r="F31" i="6"/>
  <c r="F33" i="6"/>
  <c r="E10" i="6"/>
  <c r="E20" i="6"/>
  <c r="G23" i="6"/>
  <c r="G21" i="6"/>
  <c r="F34" i="6"/>
  <c r="G27" i="6"/>
  <c r="G16" i="10"/>
  <c r="F36" i="6"/>
  <c r="E16" i="6"/>
  <c r="E36" i="6"/>
  <c r="E34" i="6"/>
  <c r="F16" i="6"/>
  <c r="G35" i="6"/>
  <c r="E19" i="10"/>
  <c r="F24" i="6"/>
  <c r="C14" i="6"/>
  <c r="G13" i="6"/>
  <c r="F25" i="6"/>
  <c r="E21" i="6"/>
  <c r="F13" i="6"/>
  <c r="C27" i="6"/>
  <c r="E27" i="6"/>
  <c r="E26" i="10"/>
  <c r="F37" i="6"/>
  <c r="E24" i="6"/>
  <c r="E32" i="10"/>
  <c r="C24" i="6"/>
  <c r="G42" i="10"/>
  <c r="F35" i="6"/>
  <c r="F15" i="6"/>
  <c r="E15" i="6"/>
  <c r="C15" i="6"/>
  <c r="E13" i="6"/>
  <c r="E18" i="10"/>
  <c r="E36" i="10"/>
  <c r="C21" i="6"/>
  <c r="F10" i="6"/>
  <c r="E30" i="6"/>
  <c r="E33" i="6"/>
  <c r="E37" i="6"/>
  <c r="E25" i="10"/>
  <c r="F28" i="6"/>
  <c r="E22" i="6"/>
  <c r="E28" i="6"/>
  <c r="G21" i="10"/>
  <c r="F30" i="6"/>
  <c r="F8" i="6"/>
  <c r="H39" i="5"/>
  <c r="H40" i="3"/>
  <c r="E15" i="9"/>
  <c r="H15" i="9"/>
  <c r="J15" i="9"/>
  <c r="E12" i="9"/>
  <c r="E14" i="9"/>
  <c r="H14" i="9"/>
  <c r="J14" i="9"/>
  <c r="E13" i="9"/>
  <c r="H13" i="9"/>
  <c r="J13" i="9"/>
  <c r="L169" i="1"/>
  <c r="H173" i="1"/>
  <c r="E43" i="9"/>
  <c r="H12" i="9"/>
  <c r="L173" i="1"/>
  <c r="H196" i="1"/>
  <c r="L196" i="1"/>
  <c r="H43" i="9"/>
  <c r="J12" i="9"/>
  <c r="J43" i="9"/>
  <c r="B175" i="1"/>
  <c r="B174" i="1"/>
  <c r="H7" i="3"/>
  <c r="H22" i="3"/>
  <c r="A197" i="1"/>
  <c r="H24" i="3"/>
  <c r="H32" i="3"/>
  <c r="H42" i="3"/>
  <c r="B23" i="3"/>
  <c r="D52" i="3"/>
  <c r="D46" i="3"/>
</calcChain>
</file>

<file path=xl/sharedStrings.xml><?xml version="1.0" encoding="utf-8"?>
<sst xmlns="http://schemas.openxmlformats.org/spreadsheetml/2006/main" count="554" uniqueCount="389">
  <si>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</si>
  <si>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</si>
  <si>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</si>
  <si>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</si>
  <si>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</si>
  <si>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</si>
  <si>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</si>
  <si>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</si>
  <si>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</si>
  <si>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</si>
  <si>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</si>
  <si>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</si>
  <si>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</si>
  <si>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</si>
  <si>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</si>
  <si>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</si>
  <si>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</si>
  <si>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</si>
  <si>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</si>
  <si>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</si>
  <si>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</si>
  <si>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</si>
  <si>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</si>
  <si>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</si>
  <si>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</si>
  <si>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</si>
  <si>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</si>
  <si>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</si>
  <si>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</si>
  <si>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</si>
  <si>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(4)  Total</t>
  </si>
  <si>
    <t>(c)  Total Actual Construction Cost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</si>
  <si>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</si>
  <si>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</si>
  <si>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</si>
  <si>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</si>
  <si>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</si>
  <si>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</si>
  <si>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</si>
  <si>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</si>
  <si>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</si>
  <si>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</si>
  <si>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</si>
  <si>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</si>
  <si>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</si>
  <si>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</si>
  <si>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</si>
  <si>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</si>
  <si>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</si>
  <si>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</si>
  <si>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</si>
  <si>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</si>
  <si>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</si>
  <si>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</si>
  <si>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</si>
  <si>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</si>
  <si>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</si>
  <si>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</si>
  <si>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</si>
  <si>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</si>
  <si>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</si>
  <si>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</si>
  <si>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</si>
  <si>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</si>
  <si>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</si>
  <si>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</si>
  <si>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</si>
  <si>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</si>
  <si>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</si>
  <si>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</si>
  <si>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</si>
  <si>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</si>
  <si>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</si>
  <si>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</si>
  <si>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</si>
  <si>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</si>
  <si>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</si>
  <si>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</si>
  <si>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</si>
  <si>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</si>
  <si>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</si>
  <si>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</si>
  <si>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</si>
  <si>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</si>
  <si>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</si>
  <si>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</si>
  <si>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</si>
  <si>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</si>
  <si>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</si>
  <si>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</si>
  <si>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</si>
  <si>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</si>
  <si>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</si>
  <si>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</si>
  <si>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</si>
  <si>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</si>
  <si>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</si>
  <si>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</si>
  <si>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</si>
  <si>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</si>
  <si>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</si>
  <si>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</si>
  <si>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</si>
  <si>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</si>
  <si>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</si>
  <si>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</si>
  <si>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</si>
  <si>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</si>
  <si>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</si>
  <si>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</si>
  <si>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</si>
  <si>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</si>
  <si>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</si>
  <si>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</si>
  <si>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</si>
  <si>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</si>
  <si>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</si>
  <si>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</si>
  <si>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</si>
  <si>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</si>
  <si>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</si>
  <si>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</si>
  <si>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</si>
  <si>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</si>
  <si>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</si>
  <si>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</si>
  <si>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</si>
  <si>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</si>
  <si>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</si>
  <si>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</si>
  <si>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</si>
  <si>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</si>
  <si>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</si>
  <si>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</si>
  <si>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</si>
  <si>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</si>
  <si>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</si>
  <si>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</si>
  <si>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</si>
  <si>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</si>
  <si>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</si>
  <si>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</si>
  <si>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</si>
  <si>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</si>
  <si>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</si>
  <si>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</si>
  <si>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</si>
  <si>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</si>
  <si>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</si>
  <si>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</si>
  <si>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</si>
  <si>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</si>
  <si>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</si>
  <si>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</si>
  <si>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</si>
  <si>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</si>
  <si>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</si>
  <si>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</si>
  <si>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</si>
  <si>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</si>
  <si>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</si>
  <si>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</si>
  <si>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</si>
  <si>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</si>
  <si>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</si>
  <si>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</si>
  <si>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</si>
  <si>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</si>
  <si>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</si>
  <si>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</si>
  <si>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</si>
  <si>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</si>
  <si>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</si>
  <si>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</si>
  <si>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</si>
  <si>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</si>
  <si>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</si>
  <si>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</si>
  <si>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</si>
  <si>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</si>
  <si>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</si>
  <si>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</si>
  <si>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</si>
  <si>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</si>
  <si>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</si>
  <si>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</si>
  <si>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</si>
  <si>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</si>
  <si>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</si>
  <si>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</si>
  <si>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</si>
  <si>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</si>
  <si>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</si>
  <si>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</si>
  <si>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</si>
  <si>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</si>
  <si>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</si>
  <si>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</si>
  <si>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</si>
  <si>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</si>
  <si>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</si>
  <si>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</si>
  <si>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</si>
  <si>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</si>
  <si>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</si>
  <si>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</si>
  <si>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</si>
  <si>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</si>
  <si>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</si>
  <si>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</si>
  <si>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</si>
  <si>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</si>
  <si>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</si>
  <si>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</si>
  <si>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</si>
  <si>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</si>
  <si>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</si>
  <si>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</si>
  <si>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</si>
  <si>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</si>
  <si>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</si>
  <si>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</si>
  <si>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</si>
  <si>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</si>
  <si>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</si>
  <si>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</si>
  <si>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</si>
  <si>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</si>
  <si>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</si>
  <si>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</si>
  <si>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</si>
  <si>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</si>
  <si>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</si>
  <si>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</si>
  <si>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</si>
  <si>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</si>
  <si>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</si>
  <si>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</si>
  <si>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</si>
  <si>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</si>
  <si>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</si>
  <si>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</si>
  <si>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</si>
  <si>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</si>
  <si>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</si>
  <si>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</si>
  <si>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</si>
  <si>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</si>
  <si>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</si>
  <si>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</si>
  <si>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</si>
  <si>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</si>
  <si>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</si>
  <si>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</si>
  <si>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</si>
  <si>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</si>
  <si>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</si>
  <si>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</si>
  <si>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</si>
  <si>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</si>
  <si>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</si>
  <si>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</si>
  <si>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</si>
  <si>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</si>
  <si>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</si>
  <si>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</si>
  <si>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</si>
  <si>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</si>
  <si>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</si>
  <si>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</si>
  <si>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</si>
  <si>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</si>
  <si>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</si>
  <si>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</si>
  <si>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</si>
  <si>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</si>
  <si>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</si>
  <si>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</si>
  <si>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</si>
  <si>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</si>
  <si>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</si>
  <si>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</si>
  <si>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</si>
  <si>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</si>
  <si>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</si>
  <si>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ACQUISITION COST OF LAND</t>
  </si>
  <si>
    <t>(h) Capital Needs Assessment</t>
  </si>
  <si>
    <t xml:space="preserve">**  </t>
  </si>
  <si>
    <t xml:space="preserve">B.8  </t>
  </si>
  <si>
    <t>Acquisition of Land Costs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</si>
  <si>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</si>
  <si>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</si>
  <si>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</si>
  <si>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</si>
  <si>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</si>
  <si>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</si>
  <si>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</si>
  <si>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</si>
  <si>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</si>
  <si>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</si>
  <si>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</si>
  <si>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</si>
  <si>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</si>
  <si>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</si>
  <si>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</si>
  <si>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</si>
  <si>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</si>
  <si>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</si>
  <si>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</si>
  <si>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</si>
  <si>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</si>
  <si>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</si>
  <si>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</si>
  <si>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</si>
  <si>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</si>
  <si>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</si>
  <si>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</si>
  <si>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(c)  Acq. Costs in excess of appraised value</t>
  </si>
  <si>
    <t>(d)  Other (Explain in detail)</t>
  </si>
  <si>
    <t>(e)  Total Developer Fees</t>
  </si>
  <si>
    <t>(a)  Land, owned (lesser of actual costs or appraised value)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</si>
  <si>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</si>
  <si>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</si>
  <si>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</si>
  <si>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</si>
  <si>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</si>
  <si>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</si>
  <si>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</si>
  <si>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</si>
  <si>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</si>
  <si>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</si>
  <si>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</si>
  <si>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</si>
  <si>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</si>
  <si>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</si>
  <si>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</si>
  <si>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</si>
  <si>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</si>
  <si>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</si>
  <si>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</si>
  <si>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</si>
  <si>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</si>
  <si>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</si>
  <si>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</si>
  <si>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</si>
  <si>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</si>
  <si>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</si>
  <si>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</si>
  <si>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</si>
  <si>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</si>
  <si>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</si>
  <si>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</si>
  <si>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</si>
  <si>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</si>
  <si>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</si>
  <si>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</si>
  <si>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</si>
  <si>
    <t>Only input actual costs, inclusive of extension fees, up to appraised value (as stated in the Credit Underwriting Report).  Any costs in excess of appraised value shall be listed as a sub-set line item under Developer Fee (B.6.(c)).</t>
  </si>
  <si>
    <t>inclusive of title work, recording fees, legal fees, etc.  Items not allowed include real estate taxes, escrows,</t>
  </si>
  <si>
    <t>Use Page 4 for explanation of these items.  Attach additional sheets if needed.  Florida Housing reserves the right to determine appropriateness of cost items and reasonableness of cost amounts.</t>
  </si>
  <si>
    <t>(3)  Building Contractor's Overhead</t>
  </si>
  <si>
    <t>(e)  Permanent Loan Origination Fee</t>
  </si>
  <si>
    <t>Florida Housing reserves the right to determine appropriateness of all cost items and reasonableness of all cost amounts.</t>
  </si>
  <si>
    <t xml:space="preserve">Other:  (NOTE:  Consulting fees, construction management fees, any financial or other guarantee fees required for </t>
  </si>
  <si>
    <t>financing, and acquisition costs of the site in excess of appraised value must be paid out of the Developer Fee limit.)</t>
  </si>
  <si>
    <t>carrying expenses, etc.  Any extension fees must be recognized as part of the actual cost line item.)</t>
  </si>
  <si>
    <t>(b)  Land Lease Costs (lesser of actual costs or appraised value)</t>
  </si>
  <si>
    <t xml:space="preserve">The combined totals of B.5.(a), B.8.(a), and B.8.(b) cannot exceed the lesser of actual cost, inclusive of extension fees, or </t>
  </si>
  <si>
    <t xml:space="preserve">appraised value.  Any actual costs in excess of the appraised value shall be placed as a sub-set line item under Developer </t>
  </si>
  <si>
    <t xml:space="preserve">Note:  The total for Building Contractor's Costs/Fees (Column 3 of B.1.(b)(4)) cannot exceed 14 percent of </t>
  </si>
  <si>
    <t>the total for Building Costs (Column 3 of B.1.(a)(10)).</t>
  </si>
  <si>
    <t>(p)  Impact Fees (net) (List in detail)</t>
  </si>
  <si>
    <t xml:space="preserve">      Land.</t>
  </si>
  <si>
    <t xml:space="preserve">B.7  </t>
  </si>
  <si>
    <t>Contingency Reserves</t>
  </si>
  <si>
    <t>Other Reserves:</t>
  </si>
  <si>
    <t xml:space="preserve">5.  If the amount entered in the 'DEV. DATA' worksheet tab for "What percentage of the housing credits </t>
  </si>
  <si>
    <t>(d)  Total Building Acquisition Cost excluding</t>
  </si>
  <si>
    <t>Fees at line B.6.(c).  Developer fee earned from acquisition costs cannot exceed the percentage limit of acquisition costs.</t>
  </si>
  <si>
    <t xml:space="preserve">Developer fees are limited to 16%, 18%, or 21% of the combined total of items B.4. Column 3 and B.5.(a) &amp; (b) Column 3. </t>
  </si>
  <si>
    <t>(c)  Developer fee associated with Acquisition</t>
  </si>
  <si>
    <t xml:space="preserve">67-48.0072, F.A.C., controls the maximum fee limit (of either 16% or 21%), but it may be further limited in the competitive </t>
  </si>
  <si>
    <t xml:space="preserve">solicitation process under which this Development received the HC Allocation.  Developments funded with tax-exempt bonds </t>
  </si>
  <si>
    <t xml:space="preserve">applying for 4% credits are limited to 18%.  If the Development is also subject to a Total Development Cost limitation per the </t>
  </si>
  <si>
    <t xml:space="preserve">competitive solicitation process and if the applicable Total Development Cost stated herein exceeds that limit, then the maximum </t>
  </si>
  <si>
    <t>Developer fee will be less than these stated limits.</t>
  </si>
  <si>
    <t xml:space="preserve">Furthermore, any Developer fee associated with acquisition costs in B.5. above must be reported in B.5. and cannot </t>
  </si>
  <si>
    <r>
      <rPr>
        <b/>
        <sz val="22"/>
        <rFont val="Arial MT"/>
      </rPr>
      <t>be reported  in B.6.</t>
    </r>
    <r>
      <rPr>
        <sz val="22"/>
        <rFont val="Arial MT"/>
      </rPr>
      <t xml:space="preserve">  Any Developer fee associated with non-acquisition development costs in B.4. cannot exceed the percentage </t>
    </r>
  </si>
  <si>
    <t xml:space="preserve">limit of non-acquisition development costs.  If the Development received a Competitive Housing Credit (9%) allocation, Rule Chapter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</si>
</sst>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7" formatCode="&quot;$&quot;#,##0.00_);\(&quot;$&quot;#,##0.00\)"/>
    <numFmt numFmtId="164" formatCode="mm/dd/yy_)"/>
    <numFmt numFmtId="165" formatCode="&quot;$&quot;#,##0.00"/>
    <numFmt numFmtId="166" formatCode="&quot;$&quot;#,##0"/>
    <numFmt numFmtId="167" formatCode="&quot;$&quot;#,##0.00&quot;.&quot;;\(&quot;$&quot;#,##0.00\)&quot;.&quot;"/>
  </numFmts>
  <fonts count="78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  <font>
      <b/>
      <sz val="22"/>
      <color rgb="FFFF000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5" fontId="57" fillId="2" borderId="13" xfId="0" applyNumberFormat="1" applyFont="1" applyFill="1" applyBorder="1" applyProtection="1"/>
    <xf numFmtId="5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5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5" fontId="54" fillId="2" borderId="5" xfId="0" applyNumberFormat="1" applyFont="1" applyFill="1" applyBorder="1" applyProtection="1"/>
    <xf numFmtId="5" fontId="54" fillId="2" borderId="13" xfId="0" applyNumberFormat="1" applyFont="1" applyFill="1" applyBorder="1" applyProtection="1"/>
    <xf numFmtId="0" fontId="58" fillId="2" borderId="0" xfId="0" applyFont="1" applyFill="1"/>
    <xf numFmtId="5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7" fontId="55" fillId="3" borderId="14" xfId="0" applyNumberFormat="1" applyFont="1" applyFill="1" applyBorder="1" applyProtection="1">
      <protection locked="0"/>
    </xf>
    <xf numFmtId="7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5" fontId="57" fillId="2" borderId="1" xfId="0" applyNumberFormat="1" applyFont="1" applyFill="1" applyBorder="1" applyAlignment="1" applyProtection="1">
      <alignment horizontal="centerContinuous"/>
    </xf>
    <xf numFmtId="5" fontId="57" fillId="2" borderId="1" xfId="0" applyNumberFormat="1" applyFont="1" applyFill="1" applyBorder="1" applyProtection="1"/>
    <xf numFmtId="5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5" fontId="57" fillId="2" borderId="0" xfId="0" applyNumberFormat="1" applyFont="1" applyFill="1" applyBorder="1" applyProtection="1"/>
    <xf numFmtId="0" fontId="11" fillId="4" borderId="0" xfId="0" applyFont="1" applyFill="1" applyProtection="1"/>
    <xf numFmtId="5" fontId="38" fillId="4" borderId="1" xfId="0" applyNumberFormat="1" applyFont="1" applyFill="1" applyBorder="1" applyAlignment="1" applyProtection="1">
      <alignment horizontal="center"/>
    </xf>
    <xf numFmtId="5" fontId="44" fillId="4" borderId="1" xfId="0" applyNumberFormat="1" applyFont="1" applyFill="1" applyBorder="1" applyProtection="1">
      <protection locked="0"/>
    </xf>
    <xf numFmtId="5" fontId="40" fillId="4" borderId="1" xfId="0" applyNumberFormat="1" applyFont="1" applyFill="1" applyBorder="1" applyProtection="1"/>
    <xf numFmtId="0" fontId="0" fillId="4" borderId="0" xfId="0" applyFill="1"/>
    <xf numFmtId="0" fontId="2" fillId="4" borderId="0" xfId="0" applyFont="1" applyFill="1" applyProtection="1"/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166" fontId="40" fillId="4" borderId="1" xfId="0" applyNumberFormat="1" applyFont="1" applyFill="1" applyBorder="1" applyAlignment="1" applyProtection="1">
      <alignment horizontal="right"/>
    </xf>
    <xf numFmtId="0" fontId="13" fillId="4" borderId="0" xfId="0" applyFont="1" applyFill="1" applyProtection="1"/>
    <xf numFmtId="166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6" fontId="41" fillId="4" borderId="1" xfId="0" applyNumberFormat="1" applyFont="1" applyFill="1" applyBorder="1" applyProtection="1"/>
    <xf numFmtId="166" fontId="41" fillId="4" borderId="1" xfId="0" applyNumberFormat="1" applyFont="1" applyFill="1" applyBorder="1" applyAlignment="1" applyProtection="1">
      <alignment horizontal="right"/>
    </xf>
    <xf numFmtId="5" fontId="40" fillId="6" borderId="1" xfId="0" applyNumberFormat="1" applyFont="1" applyFill="1" applyBorder="1" applyProtection="1"/>
    <xf numFmtId="5" fontId="38" fillId="5" borderId="1" xfId="0" applyNumberFormat="1" applyFont="1" applyFill="1" applyBorder="1" applyAlignment="1" applyProtection="1">
      <alignment horizontal="center"/>
    </xf>
    <xf numFmtId="0" fontId="20" fillId="4" borderId="0" xfId="0" applyFont="1" applyFill="1" applyProtection="1"/>
    <xf numFmtId="5" fontId="43" fillId="4" borderId="1" xfId="0" applyNumberFormat="1" applyFont="1" applyFill="1" applyBorder="1" applyProtection="1"/>
    <xf numFmtId="5" fontId="40" fillId="4" borderId="21" xfId="0" applyNumberFormat="1" applyFont="1" applyFill="1" applyBorder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166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5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5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1" fillId="4" borderId="0" xfId="0" applyFont="1" applyFill="1" applyAlignment="1" applyProtection="1">
      <alignment horizontal="left" wrapText="1"/>
    </xf>
    <xf numFmtId="167" fontId="28" fillId="4" borderId="0" xfId="0" applyNumberFormat="1" applyFont="1" applyFill="1" applyAlignment="1" applyProtection="1">
      <alignment horizontal="center"/>
    </xf>
    <xf numFmtId="7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5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5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0" fillId="4" borderId="0" xfId="0" applyFill="1" applyProtection="1">
      <protection locked="0"/>
    </xf>
    <xf numFmtId="0" fontId="35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Alignment="1" applyProtection="1">
      <alignment horizontal="centerContinuous"/>
      <protection locked="0"/>
    </xf>
    <xf numFmtId="0" fontId="12" fillId="4" borderId="0" xfId="0" applyFont="1" applyFill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36" fillId="4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right"/>
      <protection locked="0"/>
    </xf>
    <xf numFmtId="0" fontId="38" fillId="4" borderId="0" xfId="0" applyFont="1" applyFill="1" applyProtection="1">
      <protection locked="0"/>
    </xf>
    <xf numFmtId="0" fontId="39" fillId="4" borderId="0" xfId="0" applyFont="1" applyFill="1" applyProtection="1">
      <protection locked="0"/>
    </xf>
    <xf numFmtId="166" fontId="38" fillId="4" borderId="0" xfId="0" applyNumberFormat="1" applyFont="1" applyFill="1" applyProtection="1">
      <protection locked="0"/>
    </xf>
    <xf numFmtId="166" fontId="11" fillId="4" borderId="0" xfId="0" applyNumberFormat="1" applyFont="1" applyFill="1" applyProtection="1">
      <protection locked="0"/>
    </xf>
    <xf numFmtId="166" fontId="45" fillId="4" borderId="0" xfId="0" applyNumberFormat="1" applyFont="1" applyFill="1" applyProtection="1">
      <protection locked="0"/>
    </xf>
    <xf numFmtId="166" fontId="11" fillId="4" borderId="0" xfId="0" applyNumberFormat="1" applyFont="1" applyFill="1" applyAlignment="1" applyProtection="1">
      <alignment horizontal="right"/>
      <protection locked="0"/>
    </xf>
    <xf numFmtId="166" fontId="40" fillId="4" borderId="0" xfId="0" applyNumberFormat="1" applyFont="1" applyFill="1" applyAlignment="1" applyProtection="1">
      <alignment horizontal="right"/>
      <protection locked="0"/>
    </xf>
    <xf numFmtId="0" fontId="13" fillId="4" borderId="0" xfId="0" applyFont="1" applyFill="1" applyProtection="1">
      <protection locked="0"/>
    </xf>
    <xf numFmtId="166" fontId="40" fillId="4" borderId="0" xfId="0" applyNumberFormat="1" applyFont="1" applyFill="1" applyProtection="1">
      <protection locked="0"/>
    </xf>
    <xf numFmtId="0" fontId="7" fillId="4" borderId="0" xfId="0" applyFont="1" applyFill="1" applyProtection="1">
      <protection locked="0"/>
    </xf>
    <xf numFmtId="166" fontId="44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166" fontId="41" fillId="4" borderId="0" xfId="0" applyNumberFormat="1" applyFont="1" applyFill="1" applyProtection="1">
      <protection locked="0"/>
    </xf>
    <xf numFmtId="166" fontId="42" fillId="4" borderId="0" xfId="0" applyNumberFormat="1" applyFont="1" applyFill="1" applyProtection="1">
      <protection locked="0"/>
    </xf>
    <xf numFmtId="166" fontId="41" fillId="4" borderId="7" xfId="0" applyNumberFormat="1" applyFont="1" applyFill="1" applyBorder="1" applyAlignment="1" applyProtection="1">
      <alignment horizontal="right"/>
      <protection locked="0"/>
    </xf>
    <xf numFmtId="0" fontId="68" fillId="2" borderId="0" xfId="0" applyFont="1" applyFill="1" applyBorder="1" applyAlignment="1" applyProtection="1">
      <alignment horizontal="right"/>
      <protection locked="0"/>
    </xf>
    <xf numFmtId="0" fontId="17" fillId="4" borderId="0" xfId="0" applyFont="1" applyFill="1" applyProtection="1">
      <protection locked="0"/>
    </xf>
    <xf numFmtId="49" fontId="11" fillId="4" borderId="0" xfId="0" applyNumberFormat="1" applyFont="1" applyFill="1" applyAlignment="1" applyProtection="1">
      <alignment horizontal="right"/>
      <protection locked="0"/>
    </xf>
    <xf numFmtId="5" fontId="44" fillId="4" borderId="0" xfId="0" applyNumberFormat="1" applyFont="1" applyFill="1" applyProtection="1">
      <protection locked="0"/>
    </xf>
    <xf numFmtId="5" fontId="11" fillId="4" borderId="0" xfId="0" applyNumberFormat="1" applyFont="1" applyFill="1" applyProtection="1">
      <protection locked="0"/>
    </xf>
    <xf numFmtId="5" fontId="11" fillId="6" borderId="0" xfId="0" applyNumberFormat="1" applyFont="1" applyFill="1" applyProtection="1">
      <protection locked="0"/>
    </xf>
    <xf numFmtId="5" fontId="38" fillId="4" borderId="0" xfId="0" applyNumberFormat="1" applyFont="1" applyFill="1" applyProtection="1">
      <protection locked="0"/>
    </xf>
    <xf numFmtId="49" fontId="13" fillId="4" borderId="0" xfId="0" applyNumberFormat="1" applyFont="1" applyFill="1" applyAlignment="1" applyProtection="1">
      <alignment horizontal="right"/>
      <protection locked="0"/>
    </xf>
    <xf numFmtId="5" fontId="40" fillId="4" borderId="0" xfId="0" applyNumberFormat="1" applyFont="1" applyFill="1" applyProtection="1">
      <protection locked="0"/>
    </xf>
    <xf numFmtId="37" fontId="11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 vertical="top"/>
      <protection locked="0"/>
    </xf>
    <xf numFmtId="5" fontId="46" fillId="4" borderId="0" xfId="0" applyNumberFormat="1" applyFont="1" applyFill="1" applyProtection="1">
      <protection locked="0"/>
    </xf>
    <xf numFmtId="5" fontId="12" fillId="4" borderId="0" xfId="0" applyNumberFormat="1" applyFont="1" applyFill="1" applyProtection="1">
      <protection locked="0"/>
    </xf>
    <xf numFmtId="5" fontId="40" fillId="4" borderId="0" xfId="0" applyNumberFormat="1" applyFont="1" applyFill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8" fillId="4" borderId="0" xfId="0" applyFont="1" applyFill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5" fontId="40" fillId="4" borderId="7" xfId="0" applyNumberFormat="1" applyFont="1" applyFill="1" applyBorder="1" applyProtection="1">
      <protection locked="0"/>
    </xf>
    <xf numFmtId="0" fontId="17" fillId="4" borderId="0" xfId="0" applyFont="1" applyFill="1" applyBorder="1" applyProtection="1">
      <protection locked="0"/>
    </xf>
    <xf numFmtId="37" fontId="11" fillId="5" borderId="0" xfId="0" applyNumberFormat="1" applyFont="1" applyFill="1" applyProtection="1">
      <protection locked="0"/>
    </xf>
    <xf numFmtId="37" fontId="11" fillId="5" borderId="0" xfId="0" applyNumberFormat="1" applyFont="1" applyFill="1" applyBorder="1" applyProtection="1">
      <protection locked="0"/>
    </xf>
    <xf numFmtId="37" fontId="12" fillId="4" borderId="0" xfId="0" applyNumberFormat="1" applyFont="1" applyFill="1" applyBorder="1" applyProtection="1">
      <protection locked="0"/>
    </xf>
    <xf numFmtId="37" fontId="11" fillId="4" borderId="0" xfId="0" applyNumberFormat="1" applyFont="1" applyFill="1" applyBorder="1" applyProtection="1">
      <protection locked="0"/>
    </xf>
    <xf numFmtId="37" fontId="12" fillId="4" borderId="0" xfId="0" applyNumberFormat="1" applyFont="1" applyFill="1" applyProtection="1">
      <protection locked="0"/>
    </xf>
    <xf numFmtId="0" fontId="64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0" fontId="47" fillId="4" borderId="0" xfId="0" applyFont="1" applyFill="1" applyProtection="1">
      <protection locked="0"/>
    </xf>
    <xf numFmtId="0" fontId="48" fillId="4" borderId="0" xfId="0" applyFont="1" applyFill="1" applyProtection="1">
      <protection locked="0"/>
    </xf>
    <xf numFmtId="0" fontId="19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47" fillId="4" borderId="0" xfId="0" applyFont="1" applyFill="1" applyBorder="1" applyProtection="1">
      <protection locked="0"/>
    </xf>
    <xf numFmtId="0" fontId="47" fillId="4" borderId="0" xfId="0" applyFont="1" applyFill="1" applyBorder="1" applyProtection="1"/>
    <xf numFmtId="0" fontId="77" fillId="4" borderId="0" xfId="0" applyFont="1" applyFill="1" applyProtection="1">
      <protection locked="0"/>
    </xf>
    <xf numFmtId="0" fontId="35" fillId="4" borderId="0" xfId="0" applyFont="1" applyFill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50" fillId="3" borderId="1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66" fillId="3" borderId="22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7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5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800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7"/>
  </sheetPr>
  <dimension ref="A1:IU387"/>
  <sheetViews>
    <sheetView tabSelected="1" defaultGridColor="0" topLeftCell="A22" colorId="22" zoomScale="55" zoomScaleNormal="55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3" ht="35.25">
      <c r="A2" s="338" t="s">
        <v>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5.25">
      <c r="A3" s="338" t="s">
        <v>292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ht="20.100000000000001" customHeight="1">
      <c r="A4" s="278"/>
      <c r="B4" s="279"/>
      <c r="C4" s="279"/>
      <c r="D4" s="279"/>
      <c r="E4" s="279"/>
      <c r="F4" s="280"/>
      <c r="G4" s="279"/>
      <c r="H4" s="279"/>
      <c r="I4" s="279"/>
      <c r="J4" s="279"/>
      <c r="K4" s="279"/>
      <c r="L4" s="279"/>
      <c r="M4" s="281"/>
    </row>
    <row r="5" spans="1:13" ht="9.9499999999999993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 ht="27" customHeight="1" thickBot="1">
      <c r="A6" s="284" t="s">
        <v>222</v>
      </c>
      <c r="B6" s="284"/>
      <c r="C6" s="340"/>
      <c r="D6" s="340"/>
      <c r="E6" s="340"/>
      <c r="F6" s="340"/>
      <c r="G6" s="340"/>
      <c r="H6" s="340"/>
      <c r="I6" s="167"/>
      <c r="J6" s="168" t="s">
        <v>111</v>
      </c>
      <c r="K6" s="341"/>
      <c r="L6" s="341"/>
      <c r="M6" s="283"/>
    </row>
    <row r="7" spans="1:13" ht="27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5"/>
    </row>
    <row r="8" spans="1:13" ht="27" customHeight="1">
      <c r="A8" s="286"/>
      <c r="B8" s="282"/>
      <c r="C8" s="282"/>
      <c r="D8" s="282"/>
      <c r="E8" s="282"/>
      <c r="F8" s="282"/>
      <c r="G8" s="282"/>
      <c r="H8" s="170" t="s">
        <v>1</v>
      </c>
      <c r="I8" s="161"/>
      <c r="J8" s="170"/>
      <c r="K8" s="161"/>
      <c r="L8" s="170" t="s">
        <v>1</v>
      </c>
      <c r="M8" s="285"/>
    </row>
    <row r="9" spans="1:13" ht="27" customHeight="1">
      <c r="A9" s="282"/>
      <c r="B9" s="282"/>
      <c r="C9" s="282"/>
      <c r="D9" s="282"/>
      <c r="E9" s="282"/>
      <c r="F9" s="282"/>
      <c r="G9" s="282"/>
      <c r="H9" s="170" t="s">
        <v>2</v>
      </c>
      <c r="I9" s="161"/>
      <c r="J9" s="170"/>
      <c r="K9" s="161"/>
      <c r="L9" s="170" t="s">
        <v>4</v>
      </c>
      <c r="M9" s="285"/>
    </row>
    <row r="10" spans="1:13" ht="27" customHeight="1">
      <c r="A10" s="282"/>
      <c r="B10" s="282"/>
      <c r="C10" s="282"/>
      <c r="D10" s="282"/>
      <c r="E10" s="282"/>
      <c r="F10" s="282"/>
      <c r="G10" s="282"/>
      <c r="H10" s="170" t="s">
        <v>315</v>
      </c>
      <c r="I10" s="161"/>
      <c r="J10" s="170"/>
      <c r="K10" s="161"/>
      <c r="L10" s="170" t="s">
        <v>7</v>
      </c>
      <c r="M10" s="285"/>
    </row>
    <row r="11" spans="1:13" ht="27" customHeight="1">
      <c r="A11" s="282"/>
      <c r="B11" s="282"/>
      <c r="C11" s="282"/>
      <c r="D11" s="282"/>
      <c r="E11" s="282"/>
      <c r="F11" s="282"/>
      <c r="G11" s="282"/>
      <c r="H11" s="244" t="s">
        <v>316</v>
      </c>
      <c r="I11" s="161"/>
      <c r="J11" s="170"/>
      <c r="K11" s="161"/>
      <c r="L11" s="244" t="s">
        <v>316</v>
      </c>
      <c r="M11" s="285"/>
    </row>
    <row r="12" spans="1:13" ht="27" customHeight="1">
      <c r="A12" s="161" t="s">
        <v>9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5"/>
    </row>
    <row r="13" spans="1:13" ht="27" customHeight="1">
      <c r="A13" s="171" t="s">
        <v>10</v>
      </c>
      <c r="B13" s="282"/>
      <c r="C13" s="161" t="s">
        <v>11</v>
      </c>
      <c r="D13" s="282"/>
      <c r="E13" s="282"/>
      <c r="F13" s="282"/>
      <c r="G13" s="282"/>
      <c r="H13" s="282"/>
      <c r="I13" s="282"/>
      <c r="J13" s="282"/>
      <c r="K13" s="282"/>
      <c r="L13" s="282"/>
      <c r="M13" s="285"/>
    </row>
    <row r="14" spans="1:13" ht="27" customHeight="1">
      <c r="A14" s="282"/>
      <c r="B14" s="282"/>
      <c r="C14" s="161" t="s">
        <v>12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5"/>
    </row>
    <row r="15" spans="1:13" ht="20.100000000000001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8"/>
      <c r="K15" s="282"/>
      <c r="L15" s="289"/>
      <c r="M15" s="285"/>
    </row>
    <row r="16" spans="1:13" ht="27" customHeight="1" thickBot="1">
      <c r="A16" s="282"/>
      <c r="B16" s="174" t="s">
        <v>13</v>
      </c>
      <c r="C16" s="290"/>
      <c r="D16" s="290"/>
      <c r="E16" s="290"/>
      <c r="F16" s="291"/>
      <c r="G16" s="291"/>
      <c r="H16" s="163"/>
      <c r="I16" s="292"/>
      <c r="J16" s="282"/>
      <c r="K16" s="292"/>
      <c r="L16" s="175" t="str">
        <f t="shared" ref="L16:L25" si="0">IF(H16="","",H16)</f>
        <v/>
      </c>
      <c r="M16" s="283"/>
    </row>
    <row r="17" spans="1:16" ht="27" customHeight="1" thickBot="1">
      <c r="A17" s="282"/>
      <c r="B17" s="161" t="s">
        <v>14</v>
      </c>
      <c r="C17" s="282"/>
      <c r="D17" s="282"/>
      <c r="E17" s="282"/>
      <c r="F17" s="282"/>
      <c r="G17" s="282"/>
      <c r="H17" s="163"/>
      <c r="I17" s="292"/>
      <c r="J17" s="282"/>
      <c r="K17" s="293"/>
      <c r="L17" s="175" t="str">
        <f t="shared" si="0"/>
        <v/>
      </c>
      <c r="M17" s="283"/>
    </row>
    <row r="18" spans="1:16" ht="27" customHeight="1" thickBot="1">
      <c r="A18" s="282"/>
      <c r="B18" s="161" t="s">
        <v>15</v>
      </c>
      <c r="C18" s="282"/>
      <c r="D18" s="282"/>
      <c r="E18" s="282"/>
      <c r="F18" s="282"/>
      <c r="G18" s="282"/>
      <c r="H18" s="163"/>
      <c r="I18" s="292"/>
      <c r="J18" s="282"/>
      <c r="K18" s="293"/>
      <c r="L18" s="175" t="str">
        <f t="shared" si="0"/>
        <v/>
      </c>
      <c r="M18" s="283"/>
    </row>
    <row r="19" spans="1:16" ht="27" customHeight="1" thickBot="1">
      <c r="A19" s="282"/>
      <c r="B19" s="161" t="s">
        <v>16</v>
      </c>
      <c r="C19" s="282"/>
      <c r="D19" s="282"/>
      <c r="E19" s="282"/>
      <c r="F19" s="282"/>
      <c r="G19" s="282"/>
      <c r="H19" s="163"/>
      <c r="I19" s="292"/>
      <c r="J19" s="282"/>
      <c r="K19" s="293"/>
      <c r="L19" s="175" t="str">
        <f t="shared" si="0"/>
        <v/>
      </c>
      <c r="M19" s="283"/>
    </row>
    <row r="20" spans="1:16" ht="27" customHeight="1" thickBot="1">
      <c r="A20" s="282"/>
      <c r="B20" s="161" t="s">
        <v>17</v>
      </c>
      <c r="C20" s="282"/>
      <c r="D20" s="282"/>
      <c r="E20" s="282"/>
      <c r="F20" s="282"/>
      <c r="G20" s="282"/>
      <c r="H20" s="163"/>
      <c r="I20" s="294"/>
      <c r="J20" s="282"/>
      <c r="K20" s="293"/>
      <c r="L20" s="175" t="str">
        <f t="shared" si="0"/>
        <v/>
      </c>
      <c r="M20" s="283"/>
    </row>
    <row r="21" spans="1:16" ht="27" customHeight="1" thickBot="1">
      <c r="A21" s="282"/>
      <c r="B21" s="161" t="s">
        <v>18</v>
      </c>
      <c r="C21" s="282"/>
      <c r="D21" s="282"/>
      <c r="E21" s="282"/>
      <c r="F21" s="282"/>
      <c r="G21" s="282"/>
      <c r="H21" s="163"/>
      <c r="I21" s="292"/>
      <c r="J21" s="282"/>
      <c r="K21" s="293"/>
      <c r="L21" s="175" t="str">
        <f t="shared" si="0"/>
        <v/>
      </c>
      <c r="M21" s="283"/>
    </row>
    <row r="22" spans="1:16" ht="27" customHeight="1" thickBot="1">
      <c r="A22" s="282"/>
      <c r="B22" s="161" t="s">
        <v>19</v>
      </c>
      <c r="C22" s="282"/>
      <c r="D22" s="282"/>
      <c r="E22" s="282"/>
      <c r="F22" s="282"/>
      <c r="G22" s="282"/>
      <c r="H22" s="163"/>
      <c r="I22" s="292"/>
      <c r="J22" s="282"/>
      <c r="K22" s="293"/>
      <c r="L22" s="175" t="str">
        <f t="shared" si="0"/>
        <v/>
      </c>
      <c r="M22" s="283"/>
    </row>
    <row r="23" spans="1:16" ht="27" customHeight="1" thickBot="1">
      <c r="A23" s="282"/>
      <c r="B23" s="161" t="s">
        <v>246</v>
      </c>
      <c r="C23" s="282"/>
      <c r="D23" s="282"/>
      <c r="E23" s="282"/>
      <c r="F23" s="282"/>
      <c r="G23" s="282"/>
      <c r="H23" s="163"/>
      <c r="I23" s="292"/>
      <c r="J23" s="282"/>
      <c r="K23" s="293"/>
      <c r="L23" s="175" t="str">
        <f t="shared" si="0"/>
        <v/>
      </c>
      <c r="M23" s="283"/>
    </row>
    <row r="24" spans="1:16" ht="27" customHeight="1" thickBot="1">
      <c r="A24" s="282"/>
      <c r="B24" s="161" t="s">
        <v>247</v>
      </c>
      <c r="C24" s="230"/>
      <c r="D24" s="230"/>
      <c r="E24" s="230"/>
      <c r="F24" s="230"/>
      <c r="G24" s="282"/>
      <c r="H24" s="163"/>
      <c r="I24" s="292"/>
      <c r="J24" s="282"/>
      <c r="K24" s="293"/>
      <c r="L24" s="175" t="str">
        <f t="shared" si="0"/>
        <v/>
      </c>
      <c r="M24" s="283"/>
    </row>
    <row r="25" spans="1:16" ht="27" customHeight="1" thickBot="1">
      <c r="A25" s="282"/>
      <c r="B25" s="161" t="s">
        <v>307</v>
      </c>
      <c r="C25" s="230"/>
      <c r="D25" s="230"/>
      <c r="E25" s="230"/>
      <c r="F25" s="230"/>
      <c r="G25" s="282"/>
      <c r="H25" s="163"/>
      <c r="I25" s="292"/>
      <c r="J25" s="282"/>
      <c r="K25" s="293"/>
      <c r="L25" s="190" t="str">
        <f t="shared" si="0"/>
        <v/>
      </c>
      <c r="M25" s="283"/>
    </row>
    <row r="26" spans="1:16" ht="20.100000000000001" customHeight="1">
      <c r="A26" s="282"/>
      <c r="B26" s="282"/>
      <c r="C26" s="282"/>
      <c r="D26" s="282"/>
      <c r="E26" s="282"/>
      <c r="F26" s="282"/>
      <c r="G26" s="282"/>
      <c r="H26" s="295"/>
      <c r="I26" s="293"/>
      <c r="J26" s="282"/>
      <c r="K26" s="293"/>
      <c r="L26" s="296"/>
      <c r="M26" s="283"/>
    </row>
    <row r="27" spans="1:16" ht="27" customHeight="1" thickBot="1">
      <c r="A27" s="282"/>
      <c r="B27" s="176" t="s">
        <v>248</v>
      </c>
      <c r="C27" s="282"/>
      <c r="D27" s="282"/>
      <c r="E27" s="282"/>
      <c r="F27" s="282"/>
      <c r="G27" s="282"/>
      <c r="H27" s="175" t="str">
        <f>IF(SUM(H16:H25)=0,"",SUM(H16:H25))</f>
        <v/>
      </c>
      <c r="I27" s="298"/>
      <c r="J27" s="282"/>
      <c r="K27" s="293"/>
      <c r="L27" s="175" t="str">
        <f>IF(SUM(L16:L25)=0,"",SUM(L16:L25))</f>
        <v/>
      </c>
      <c r="M27" s="283"/>
    </row>
    <row r="28" spans="1:16" ht="27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3"/>
    </row>
    <row r="29" spans="1:16" ht="27" customHeight="1">
      <c r="A29" s="161" t="s">
        <v>20</v>
      </c>
      <c r="B29" s="282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9"/>
      <c r="N29" s="5"/>
      <c r="O29" s="5"/>
      <c r="P29" s="5"/>
    </row>
    <row r="30" spans="1:16" ht="27" customHeight="1">
      <c r="A30" s="171" t="s">
        <v>21</v>
      </c>
      <c r="B30" s="282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9"/>
      <c r="N30" s="5"/>
      <c r="O30" s="5"/>
      <c r="P30" s="5"/>
    </row>
    <row r="31" spans="1:16" ht="27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3"/>
    </row>
    <row r="32" spans="1:16" ht="27" customHeight="1">
      <c r="A32" s="282"/>
      <c r="B32" s="176" t="s">
        <v>22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3"/>
    </row>
    <row r="33" spans="1:13" ht="27" customHeight="1">
      <c r="A33" s="282"/>
      <c r="B33" s="176" t="s">
        <v>23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3"/>
    </row>
    <row r="34" spans="1:13" ht="13.5" customHeight="1">
      <c r="A34" s="282"/>
      <c r="B34" s="297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</row>
    <row r="35" spans="1:13" ht="27" customHeight="1">
      <c r="A35" s="282"/>
      <c r="B35" s="297"/>
      <c r="C35" s="282"/>
      <c r="D35" s="282"/>
      <c r="E35" s="282"/>
      <c r="F35" s="282"/>
      <c r="G35" s="282"/>
      <c r="H35" s="170" t="s">
        <v>1</v>
      </c>
      <c r="I35" s="161"/>
      <c r="J35" s="170" t="s">
        <v>1</v>
      </c>
      <c r="K35" s="161"/>
      <c r="L35" s="170" t="s">
        <v>1</v>
      </c>
      <c r="M35" s="283"/>
    </row>
    <row r="36" spans="1:13" ht="27" customHeight="1">
      <c r="A36" s="282"/>
      <c r="B36" s="297"/>
      <c r="C36" s="282"/>
      <c r="D36" s="282"/>
      <c r="E36" s="282"/>
      <c r="F36" s="282"/>
      <c r="G36" s="282"/>
      <c r="H36" s="170" t="s">
        <v>2</v>
      </c>
      <c r="I36" s="161"/>
      <c r="J36" s="170" t="s">
        <v>3</v>
      </c>
      <c r="K36" s="161"/>
      <c r="L36" s="170" t="s">
        <v>4</v>
      </c>
      <c r="M36" s="283"/>
    </row>
    <row r="37" spans="1:13" ht="27" customHeight="1">
      <c r="A37" s="282"/>
      <c r="B37" s="297"/>
      <c r="C37" s="282"/>
      <c r="D37" s="282"/>
      <c r="E37" s="282"/>
      <c r="F37" s="282"/>
      <c r="G37" s="282"/>
      <c r="H37" s="170" t="s">
        <v>5</v>
      </c>
      <c r="I37" s="161"/>
      <c r="J37" s="170" t="s">
        <v>6</v>
      </c>
      <c r="K37" s="161"/>
      <c r="L37" s="170" t="s">
        <v>7</v>
      </c>
      <c r="M37" s="283"/>
    </row>
    <row r="38" spans="1:13" ht="27" customHeight="1">
      <c r="A38" s="282"/>
      <c r="B38" s="297"/>
      <c r="C38" s="282"/>
      <c r="D38" s="282"/>
      <c r="E38" s="282"/>
      <c r="F38" s="282"/>
      <c r="G38" s="282"/>
      <c r="H38" s="244" t="s">
        <v>8</v>
      </c>
      <c r="I38" s="161"/>
      <c r="J38" s="244" t="s">
        <v>8</v>
      </c>
      <c r="K38" s="161"/>
      <c r="L38" s="244" t="s">
        <v>8</v>
      </c>
      <c r="M38" s="283"/>
    </row>
    <row r="39" spans="1:13" ht="27" customHeight="1">
      <c r="A39" s="161" t="s">
        <v>321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3"/>
    </row>
    <row r="40" spans="1:13" ht="27" customHeight="1">
      <c r="A40" s="171" t="s">
        <v>24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3"/>
    </row>
    <row r="41" spans="1:13" ht="27" customHeight="1">
      <c r="A41" s="288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3"/>
    </row>
    <row r="42" spans="1:13" ht="27" customHeight="1">
      <c r="A42" s="282"/>
      <c r="B42" s="176" t="s">
        <v>369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3"/>
    </row>
    <row r="43" spans="1:13" ht="27" customHeight="1">
      <c r="A43" s="282"/>
      <c r="B43" s="176" t="s">
        <v>370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3"/>
    </row>
    <row r="44" spans="1:13" ht="20.100000000000001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</row>
    <row r="45" spans="1:13" ht="27" customHeight="1">
      <c r="A45" s="282"/>
      <c r="B45" s="171" t="s">
        <v>25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3"/>
    </row>
    <row r="46" spans="1:13" ht="20.100000000000001" customHeight="1">
      <c r="A46" s="282"/>
      <c r="B46" s="287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3"/>
    </row>
    <row r="47" spans="1:13" ht="27" customHeight="1" thickBot="1">
      <c r="A47" s="282"/>
      <c r="B47" s="161" t="s">
        <v>271</v>
      </c>
      <c r="C47" s="282"/>
      <c r="D47" s="282"/>
      <c r="E47" s="282"/>
      <c r="F47" s="282"/>
      <c r="G47" s="288"/>
      <c r="H47" s="163"/>
      <c r="I47" s="300"/>
      <c r="J47" s="163"/>
      <c r="K47" s="293"/>
      <c r="L47" s="177" t="str">
        <f t="shared" ref="L47:L55" si="1">IF(AND(H47="",J47=""),"",+H47+J47)</f>
        <v/>
      </c>
      <c r="M47" s="283"/>
    </row>
    <row r="48" spans="1:13" ht="27" customHeight="1" thickBot="1">
      <c r="A48" s="282"/>
      <c r="B48" s="161" t="s">
        <v>272</v>
      </c>
      <c r="C48" s="282"/>
      <c r="D48" s="282"/>
      <c r="E48" s="282"/>
      <c r="F48" s="282"/>
      <c r="G48" s="288"/>
      <c r="H48" s="163"/>
      <c r="I48" s="300"/>
      <c r="J48" s="163"/>
      <c r="K48" s="293"/>
      <c r="L48" s="177" t="str">
        <f t="shared" si="1"/>
        <v/>
      </c>
      <c r="M48" s="283"/>
    </row>
    <row r="49" spans="1:13" ht="27" customHeight="1" thickBot="1">
      <c r="A49" s="282"/>
      <c r="B49" s="161" t="s">
        <v>27</v>
      </c>
      <c r="C49" s="282"/>
      <c r="D49" s="282"/>
      <c r="E49" s="282"/>
      <c r="F49" s="282"/>
      <c r="G49" s="288"/>
      <c r="H49" s="163"/>
      <c r="I49" s="300"/>
      <c r="J49" s="163"/>
      <c r="K49" s="293"/>
      <c r="L49" s="177" t="str">
        <f t="shared" si="1"/>
        <v/>
      </c>
      <c r="M49" s="283"/>
    </row>
    <row r="50" spans="1:13" ht="27" customHeight="1" thickBot="1">
      <c r="A50" s="301" t="s">
        <v>26</v>
      </c>
      <c r="B50" s="161" t="s">
        <v>273</v>
      </c>
      <c r="C50" s="282"/>
      <c r="D50" s="282"/>
      <c r="E50" s="282"/>
      <c r="F50" s="282"/>
      <c r="G50" s="288"/>
      <c r="H50" s="163"/>
      <c r="I50" s="300"/>
      <c r="J50" s="163"/>
      <c r="K50" s="293"/>
      <c r="L50" s="177" t="str">
        <f t="shared" si="1"/>
        <v/>
      </c>
      <c r="M50" s="283"/>
    </row>
    <row r="51" spans="1:13" ht="27" customHeight="1" thickBot="1">
      <c r="A51" s="282"/>
      <c r="B51" s="161" t="s">
        <v>274</v>
      </c>
      <c r="C51" s="282"/>
      <c r="D51" s="282"/>
      <c r="E51" s="282"/>
      <c r="F51" s="282"/>
      <c r="G51" s="288"/>
      <c r="H51" s="163"/>
      <c r="I51" s="300"/>
      <c r="J51" s="163"/>
      <c r="K51" s="293"/>
      <c r="L51" s="177" t="str">
        <f t="shared" si="1"/>
        <v/>
      </c>
      <c r="M51" s="283"/>
    </row>
    <row r="52" spans="1:13" ht="27" customHeight="1" thickBot="1">
      <c r="A52" s="282"/>
      <c r="B52" s="161" t="s">
        <v>275</v>
      </c>
      <c r="C52" s="282"/>
      <c r="D52" s="282"/>
      <c r="E52" s="282"/>
      <c r="F52" s="282"/>
      <c r="G52" s="288"/>
      <c r="H52" s="163"/>
      <c r="I52" s="300"/>
      <c r="J52" s="163"/>
      <c r="K52" s="293"/>
      <c r="L52" s="177" t="str">
        <f t="shared" si="1"/>
        <v/>
      </c>
      <c r="M52" s="283"/>
    </row>
    <row r="53" spans="1:13" ht="27" customHeight="1" thickBot="1">
      <c r="A53" s="282"/>
      <c r="B53" s="161" t="s">
        <v>276</v>
      </c>
      <c r="C53" s="282"/>
      <c r="D53" s="282"/>
      <c r="E53" s="282"/>
      <c r="F53" s="282"/>
      <c r="G53" s="288"/>
      <c r="H53" s="163"/>
      <c r="I53" s="300"/>
      <c r="J53" s="163"/>
      <c r="K53" s="293"/>
      <c r="L53" s="177" t="str">
        <f t="shared" si="1"/>
        <v/>
      </c>
      <c r="M53" s="283"/>
    </row>
    <row r="54" spans="1:13" ht="27" customHeight="1" thickBot="1">
      <c r="A54" s="282"/>
      <c r="B54" s="161" t="s">
        <v>277</v>
      </c>
      <c r="C54" s="282"/>
      <c r="D54" s="282"/>
      <c r="E54" s="282"/>
      <c r="F54" s="282"/>
      <c r="G54" s="288"/>
      <c r="H54" s="163"/>
      <c r="I54" s="300"/>
      <c r="J54" s="163"/>
      <c r="K54" s="293"/>
      <c r="L54" s="177" t="str">
        <f t="shared" si="1"/>
        <v/>
      </c>
      <c r="M54" s="283"/>
    </row>
    <row r="55" spans="1:13" ht="27" customHeight="1" thickBot="1">
      <c r="A55" s="301" t="s">
        <v>26</v>
      </c>
      <c r="B55" s="161" t="s">
        <v>278</v>
      </c>
      <c r="C55" s="282"/>
      <c r="D55" s="282"/>
      <c r="E55" s="282"/>
      <c r="F55" s="282"/>
      <c r="G55" s="288"/>
      <c r="H55" s="163"/>
      <c r="I55" s="300"/>
      <c r="J55" s="163"/>
      <c r="K55" s="293"/>
      <c r="L55" s="177" t="str">
        <f t="shared" si="1"/>
        <v/>
      </c>
      <c r="M55" s="283"/>
    </row>
    <row r="56" spans="1:13" ht="20.100000000000001" customHeight="1">
      <c r="A56" s="282"/>
      <c r="B56" s="282"/>
      <c r="C56" s="282"/>
      <c r="D56" s="282"/>
      <c r="E56" s="282"/>
      <c r="F56" s="282"/>
      <c r="G56" s="288"/>
      <c r="H56" s="295"/>
      <c r="I56" s="293"/>
      <c r="J56" s="295"/>
      <c r="K56" s="293"/>
      <c r="L56" s="298"/>
      <c r="M56" s="283"/>
    </row>
    <row r="57" spans="1:13" ht="27" customHeight="1" thickBot="1">
      <c r="A57" s="282"/>
      <c r="B57" s="161" t="s">
        <v>279</v>
      </c>
      <c r="C57" s="282"/>
      <c r="D57" s="282"/>
      <c r="E57" s="282"/>
      <c r="F57" s="282"/>
      <c r="G57" s="288"/>
      <c r="H57" s="175" t="str">
        <f>IF(SUM(H47:H55)=0,"",SUM(H47:H55))</f>
        <v/>
      </c>
      <c r="I57" s="298"/>
      <c r="J57" s="175" t="str">
        <f>IF(SUM(J47:J55)=0,"",SUM(J47:J55))</f>
        <v/>
      </c>
      <c r="K57" s="293"/>
      <c r="L57" s="175" t="str">
        <f>IF(SUM(L47:L55)=0,"",SUM(L47:L55))</f>
        <v/>
      </c>
      <c r="M57" s="283"/>
    </row>
    <row r="58" spans="1:13" ht="27" customHeight="1">
      <c r="A58" s="282"/>
      <c r="B58" s="282"/>
      <c r="C58" s="282"/>
      <c r="D58" s="282"/>
      <c r="E58" s="282"/>
      <c r="F58" s="282"/>
      <c r="G58" s="282"/>
      <c r="H58" s="295"/>
      <c r="I58" s="293"/>
      <c r="J58" s="295"/>
      <c r="K58" s="293"/>
      <c r="L58" s="293"/>
      <c r="M58" s="283"/>
    </row>
    <row r="59" spans="1:13" ht="27" customHeight="1">
      <c r="A59" s="282"/>
      <c r="B59" s="171" t="s">
        <v>243</v>
      </c>
      <c r="C59" s="282"/>
      <c r="D59" s="282"/>
      <c r="E59" s="282"/>
      <c r="F59" s="282"/>
      <c r="G59" s="282"/>
      <c r="H59" s="295"/>
      <c r="I59" s="293"/>
      <c r="J59" s="295"/>
      <c r="K59" s="293"/>
      <c r="L59" s="293"/>
      <c r="M59" s="283"/>
    </row>
    <row r="60" spans="1:13" ht="27" customHeight="1">
      <c r="A60" s="282"/>
      <c r="B60" s="282"/>
      <c r="C60" s="282"/>
      <c r="D60" s="282"/>
      <c r="E60" s="282"/>
      <c r="F60" s="282"/>
      <c r="G60" s="282"/>
      <c r="H60" s="295"/>
      <c r="I60" s="293"/>
      <c r="J60" s="295"/>
      <c r="K60" s="293"/>
      <c r="L60" s="293"/>
      <c r="M60" s="283"/>
    </row>
    <row r="61" spans="1:13" ht="27" customHeight="1" thickBot="1">
      <c r="A61" s="282"/>
      <c r="B61" s="161" t="s">
        <v>28</v>
      </c>
      <c r="C61" s="282"/>
      <c r="D61" s="282"/>
      <c r="E61" s="282"/>
      <c r="F61" s="288"/>
      <c r="G61" s="282"/>
      <c r="H61" s="163"/>
      <c r="I61" s="300"/>
      <c r="J61" s="163"/>
      <c r="K61" s="293"/>
      <c r="L61" s="179" t="str">
        <f>IF(AND(H61="",J61=""),"",+H61+J61)</f>
        <v/>
      </c>
      <c r="M61" s="283"/>
    </row>
    <row r="62" spans="1:13" ht="27" customHeight="1" thickBot="1">
      <c r="A62" s="282"/>
      <c r="B62" s="161" t="s">
        <v>29</v>
      </c>
      <c r="C62" s="282"/>
      <c r="D62" s="282"/>
      <c r="E62" s="282"/>
      <c r="F62" s="288"/>
      <c r="G62" s="282"/>
      <c r="H62" s="163"/>
      <c r="I62" s="300"/>
      <c r="J62" s="163"/>
      <c r="K62" s="293"/>
      <c r="L62" s="179" t="str">
        <f>IF(AND(H62="",J62=""),"",+H62+J62)</f>
        <v/>
      </c>
      <c r="M62" s="283"/>
    </row>
    <row r="63" spans="1:13" ht="27" customHeight="1" thickBot="1">
      <c r="A63" s="282"/>
      <c r="B63" s="161" t="s">
        <v>360</v>
      </c>
      <c r="C63" s="282"/>
      <c r="D63" s="282"/>
      <c r="E63" s="282"/>
      <c r="F63" s="288"/>
      <c r="G63" s="282"/>
      <c r="H63" s="163"/>
      <c r="I63" s="300"/>
      <c r="J63" s="163"/>
      <c r="K63" s="293"/>
      <c r="L63" s="179" t="str">
        <f>IF(AND(H63="",J63=""),"",+H63+J63)</f>
        <v/>
      </c>
      <c r="M63" s="283"/>
    </row>
    <row r="64" spans="1:13" ht="20.100000000000001" customHeight="1">
      <c r="A64" s="282"/>
      <c r="B64" s="282"/>
      <c r="C64" s="282"/>
      <c r="D64" s="282"/>
      <c r="E64" s="282"/>
      <c r="F64" s="288"/>
      <c r="G64" s="282"/>
      <c r="H64" s="295"/>
      <c r="I64" s="293"/>
      <c r="J64" s="295"/>
      <c r="K64" s="293"/>
      <c r="L64" s="302"/>
      <c r="M64" s="283"/>
    </row>
    <row r="65" spans="1:13" ht="27" customHeight="1" thickBot="1">
      <c r="A65" s="282"/>
      <c r="B65" s="161" t="s">
        <v>30</v>
      </c>
      <c r="C65" s="282"/>
      <c r="D65" s="282"/>
      <c r="E65" s="282"/>
      <c r="F65" s="288"/>
      <c r="G65" s="282"/>
      <c r="H65" s="175" t="str">
        <f>IF(SUM(H61:H63)=0,"",SUM(H61:H63))</f>
        <v/>
      </c>
      <c r="I65" s="298"/>
      <c r="J65" s="175" t="str">
        <f>IF(SUM(J61:J63)=0,"",SUM(J61:J63))</f>
        <v/>
      </c>
      <c r="K65" s="293"/>
      <c r="L65" s="179" t="str">
        <f>IF(AND(H65="",J65=""),"",+H65+J65)</f>
        <v/>
      </c>
      <c r="M65" s="283"/>
    </row>
    <row r="66" spans="1:13" ht="20.100000000000001" customHeight="1">
      <c r="A66" s="282"/>
      <c r="B66" s="282"/>
      <c r="C66" s="282"/>
      <c r="D66" s="282"/>
      <c r="E66" s="282"/>
      <c r="F66" s="282"/>
      <c r="G66" s="277"/>
      <c r="H66" s="296"/>
      <c r="I66" s="298"/>
      <c r="J66" s="303"/>
      <c r="K66" s="293"/>
      <c r="L66" s="304" t="str">
        <f>IF(SUM(L61:L63)=0,"",IF(SUM(L61:L63)&gt;0.14*L57,"ERROR&gt;14%",""))</f>
        <v/>
      </c>
      <c r="M66" s="283"/>
    </row>
    <row r="67" spans="1:13" ht="27" customHeight="1" thickBot="1">
      <c r="A67" s="282"/>
      <c r="B67" s="171" t="s">
        <v>31</v>
      </c>
      <c r="C67" s="282"/>
      <c r="D67" s="282"/>
      <c r="E67" s="282"/>
      <c r="F67" s="282"/>
      <c r="G67" s="282"/>
      <c r="H67" s="175" t="str">
        <f>IF((H57+H65)=0,"",H57+H65)</f>
        <v/>
      </c>
      <c r="I67" s="298"/>
      <c r="J67" s="175" t="str">
        <f>IF((J57+J65)=0,"",J57+J65)</f>
        <v/>
      </c>
      <c r="K67" s="293"/>
      <c r="L67" s="180" t="str">
        <f>IF((L57+L66)=0,"",L57+L65)</f>
        <v/>
      </c>
      <c r="M67" s="283"/>
    </row>
    <row r="68" spans="1:13" ht="20.100000000000001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3"/>
    </row>
    <row r="69" spans="1:13" ht="55.5" customHeight="1">
      <c r="A69" s="315" t="s">
        <v>26</v>
      </c>
      <c r="B69" s="342" t="s">
        <v>359</v>
      </c>
      <c r="C69" s="342"/>
      <c r="D69" s="342"/>
      <c r="E69" s="342"/>
      <c r="F69" s="342"/>
      <c r="G69" s="342"/>
      <c r="H69" s="342"/>
      <c r="I69" s="342"/>
      <c r="J69" s="342"/>
      <c r="K69" s="342"/>
      <c r="L69" s="342"/>
      <c r="M69" s="283"/>
    </row>
    <row r="70" spans="1:13" ht="27" customHeight="1">
      <c r="A70" s="315"/>
      <c r="B70" s="334"/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283"/>
    </row>
    <row r="71" spans="1:13" ht="27" customHeight="1">
      <c r="A71" s="301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305" t="str">
        <f>"Application #: "&amp;IF(COSTS!$K$6="","",COSTS!$K$6)</f>
        <v xml:space="preserve">Application #: </v>
      </c>
      <c r="M71" s="283"/>
    </row>
    <row r="72" spans="1:13" ht="27" customHeight="1">
      <c r="A72" s="286"/>
      <c r="B72" s="282"/>
      <c r="C72" s="282"/>
      <c r="D72" s="282"/>
      <c r="E72" s="282"/>
      <c r="F72" s="282"/>
      <c r="G72" s="282"/>
      <c r="H72" s="170" t="s">
        <v>1</v>
      </c>
      <c r="I72" s="161"/>
      <c r="J72" s="170" t="s">
        <v>1</v>
      </c>
      <c r="K72" s="161"/>
      <c r="L72" s="170" t="s">
        <v>1</v>
      </c>
      <c r="M72" s="283"/>
    </row>
    <row r="73" spans="1:13" ht="27" customHeight="1">
      <c r="A73" s="282"/>
      <c r="B73" s="282"/>
      <c r="C73" s="282"/>
      <c r="D73" s="282"/>
      <c r="E73" s="282"/>
      <c r="F73" s="282"/>
      <c r="G73" s="282"/>
      <c r="H73" s="170" t="s">
        <v>2</v>
      </c>
      <c r="I73" s="161"/>
      <c r="J73" s="170" t="s">
        <v>3</v>
      </c>
      <c r="K73" s="161"/>
      <c r="L73" s="170" t="s">
        <v>4</v>
      </c>
      <c r="M73" s="283"/>
    </row>
    <row r="74" spans="1:13" ht="27" customHeight="1">
      <c r="A74" s="282"/>
      <c r="B74" s="282"/>
      <c r="C74" s="282"/>
      <c r="D74" s="282"/>
      <c r="E74" s="282"/>
      <c r="F74" s="282"/>
      <c r="G74" s="282"/>
      <c r="H74" s="170" t="s">
        <v>5</v>
      </c>
      <c r="I74" s="161"/>
      <c r="J74" s="170" t="s">
        <v>6</v>
      </c>
      <c r="K74" s="161"/>
      <c r="L74" s="170" t="s">
        <v>7</v>
      </c>
      <c r="M74" s="283"/>
    </row>
    <row r="75" spans="1:13" ht="27" customHeight="1">
      <c r="A75" s="282"/>
      <c r="B75" s="282"/>
      <c r="C75" s="282"/>
      <c r="D75" s="282"/>
      <c r="E75" s="282"/>
      <c r="F75" s="282"/>
      <c r="G75" s="282"/>
      <c r="H75" s="244" t="s">
        <v>8</v>
      </c>
      <c r="I75" s="161"/>
      <c r="J75" s="244" t="s">
        <v>8</v>
      </c>
      <c r="K75" s="161"/>
      <c r="L75" s="244" t="s">
        <v>8</v>
      </c>
      <c r="M75" s="283"/>
    </row>
    <row r="76" spans="1:13" ht="27" customHeight="1">
      <c r="A76" s="161" t="s">
        <v>322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3"/>
    </row>
    <row r="77" spans="1:13" ht="27" customHeight="1">
      <c r="A77" s="171" t="s">
        <v>32</v>
      </c>
      <c r="B77" s="282"/>
      <c r="C77" s="282"/>
      <c r="D77" s="282"/>
      <c r="E77" s="288"/>
      <c r="F77" s="288"/>
      <c r="G77" s="282"/>
      <c r="H77" s="282"/>
      <c r="I77" s="282"/>
      <c r="J77" s="282"/>
      <c r="K77" s="282"/>
      <c r="L77" s="282"/>
      <c r="M77" s="283"/>
    </row>
    <row r="78" spans="1:13" ht="27" customHeight="1">
      <c r="A78" s="282"/>
      <c r="B78" s="282"/>
      <c r="C78" s="306" t="str">
        <f>IF(L66="ERROR&gt;14%","BEFORE PROCEEDING YOU NEED TO REDUCE THE CONTRACTOR COSTS","")</f>
        <v/>
      </c>
      <c r="D78" s="288"/>
      <c r="E78" s="288"/>
      <c r="F78" s="288"/>
      <c r="G78" s="282"/>
      <c r="H78" s="282"/>
      <c r="I78" s="282"/>
      <c r="J78" s="282"/>
      <c r="K78" s="282"/>
      <c r="L78" s="282"/>
      <c r="M78" s="283"/>
    </row>
    <row r="79" spans="1:13" ht="27" customHeight="1" thickBot="1">
      <c r="A79" s="307"/>
      <c r="B79" s="161" t="s">
        <v>33</v>
      </c>
      <c r="C79" s="282"/>
      <c r="D79" s="282"/>
      <c r="E79" s="282"/>
      <c r="F79" s="282"/>
      <c r="G79" s="282"/>
      <c r="H79" s="163"/>
      <c r="I79" s="308"/>
      <c r="J79" s="163"/>
      <c r="K79" s="309"/>
      <c r="L79" s="164" t="str">
        <f t="shared" ref="L79:L86" si="2">IF(AND(H79="",J79=""),"",+H79+J79)</f>
        <v/>
      </c>
      <c r="M79" s="283"/>
    </row>
    <row r="80" spans="1:13" ht="27" customHeight="1" thickBot="1">
      <c r="A80" s="307"/>
      <c r="B80" s="161" t="s">
        <v>34</v>
      </c>
      <c r="C80" s="282"/>
      <c r="D80" s="282"/>
      <c r="E80" s="282"/>
      <c r="F80" s="282"/>
      <c r="G80" s="282"/>
      <c r="H80" s="163"/>
      <c r="I80" s="308"/>
      <c r="J80" s="163"/>
      <c r="K80" s="309"/>
      <c r="L80" s="164" t="str">
        <f t="shared" si="2"/>
        <v/>
      </c>
      <c r="M80" s="283"/>
    </row>
    <row r="81" spans="1:13" ht="27" customHeight="1" thickBot="1">
      <c r="A81" s="307"/>
      <c r="B81" s="161" t="s">
        <v>35</v>
      </c>
      <c r="C81" s="282"/>
      <c r="D81" s="282"/>
      <c r="E81" s="282"/>
      <c r="F81" s="282"/>
      <c r="G81" s="282"/>
      <c r="H81" s="163"/>
      <c r="I81" s="308"/>
      <c r="J81" s="163"/>
      <c r="K81" s="309"/>
      <c r="L81" s="164" t="str">
        <f t="shared" si="2"/>
        <v/>
      </c>
      <c r="M81" s="283"/>
    </row>
    <row r="82" spans="1:13" ht="27" customHeight="1" thickBot="1">
      <c r="A82" s="307"/>
      <c r="B82" s="161" t="s">
        <v>36</v>
      </c>
      <c r="C82" s="282"/>
      <c r="D82" s="282"/>
      <c r="E82" s="282"/>
      <c r="F82" s="282"/>
      <c r="G82" s="282"/>
      <c r="H82" s="163"/>
      <c r="I82" s="308"/>
      <c r="J82" s="163"/>
      <c r="K82" s="309"/>
      <c r="L82" s="164" t="str">
        <f t="shared" si="2"/>
        <v/>
      </c>
      <c r="M82" s="283"/>
    </row>
    <row r="83" spans="1:13" ht="27" customHeight="1" thickBot="1">
      <c r="A83" s="307"/>
      <c r="B83" s="161" t="s">
        <v>37</v>
      </c>
      <c r="C83" s="282"/>
      <c r="D83" s="282"/>
      <c r="E83" s="282"/>
      <c r="F83" s="282"/>
      <c r="G83" s="282"/>
      <c r="H83" s="163"/>
      <c r="I83" s="308"/>
      <c r="J83" s="163"/>
      <c r="K83" s="309"/>
      <c r="L83" s="164" t="str">
        <f t="shared" si="2"/>
        <v/>
      </c>
      <c r="M83" s="283"/>
    </row>
    <row r="84" spans="1:13" ht="27" customHeight="1" thickBot="1">
      <c r="A84" s="307"/>
      <c r="B84" s="161" t="s">
        <v>38</v>
      </c>
      <c r="C84" s="282"/>
      <c r="D84" s="282"/>
      <c r="E84" s="282"/>
      <c r="F84" s="282"/>
      <c r="G84" s="282"/>
      <c r="H84" s="163"/>
      <c r="I84" s="308"/>
      <c r="J84" s="163"/>
      <c r="K84" s="310"/>
      <c r="L84" s="181" t="str">
        <f t="shared" si="2"/>
        <v/>
      </c>
      <c r="M84" s="283"/>
    </row>
    <row r="85" spans="1:13" ht="27" customHeight="1" thickBot="1">
      <c r="A85" s="307"/>
      <c r="B85" s="161" t="s">
        <v>39</v>
      </c>
      <c r="C85" s="282"/>
      <c r="D85" s="282"/>
      <c r="E85" s="282"/>
      <c r="F85" s="282"/>
      <c r="G85" s="282"/>
      <c r="H85" s="182" t="s">
        <v>40</v>
      </c>
      <c r="I85" s="311"/>
      <c r="J85" s="163"/>
      <c r="K85" s="309"/>
      <c r="L85" s="164" t="str">
        <f>IF(J85="","",J85)</f>
        <v/>
      </c>
      <c r="M85" s="283"/>
    </row>
    <row r="86" spans="1:13" ht="27" customHeight="1" thickBot="1">
      <c r="A86" s="307"/>
      <c r="B86" s="161" t="s">
        <v>286</v>
      </c>
      <c r="C86" s="282"/>
      <c r="D86" s="282"/>
      <c r="E86" s="282"/>
      <c r="F86" s="282"/>
      <c r="G86" s="282"/>
      <c r="H86" s="163"/>
      <c r="I86" s="311"/>
      <c r="J86" s="163"/>
      <c r="K86" s="309"/>
      <c r="L86" s="164" t="str">
        <f t="shared" si="2"/>
        <v/>
      </c>
      <c r="M86" s="283"/>
    </row>
    <row r="87" spans="1:13" ht="27" customHeight="1" thickBot="1">
      <c r="A87" s="307"/>
      <c r="B87" s="161" t="s">
        <v>260</v>
      </c>
      <c r="C87" s="282"/>
      <c r="D87" s="282"/>
      <c r="E87" s="282"/>
      <c r="F87" s="282"/>
      <c r="G87" s="282"/>
      <c r="H87" s="163"/>
      <c r="I87" s="311"/>
      <c r="J87" s="163"/>
      <c r="K87" s="309"/>
      <c r="L87" s="164" t="str">
        <f>IF(AND(H87="",J87=""),"",+H87+J87)</f>
        <v/>
      </c>
      <c r="M87" s="283"/>
    </row>
    <row r="88" spans="1:13" ht="27" customHeight="1" thickBot="1">
      <c r="A88" s="307"/>
      <c r="B88" s="161" t="s">
        <v>261</v>
      </c>
      <c r="C88" s="282"/>
      <c r="D88" s="282"/>
      <c r="E88" s="282"/>
      <c r="F88" s="282"/>
      <c r="G88" s="282"/>
      <c r="H88" s="163"/>
      <c r="I88" s="311"/>
      <c r="J88" s="163"/>
      <c r="K88" s="309"/>
      <c r="L88" s="164" t="str">
        <f>IF(AND(H88="",J88=""),"",+H88+J88)</f>
        <v/>
      </c>
      <c r="M88" s="283"/>
    </row>
    <row r="89" spans="1:13" ht="27" customHeight="1" thickBot="1">
      <c r="A89" s="307"/>
      <c r="B89" s="161" t="s">
        <v>262</v>
      </c>
      <c r="C89" s="282"/>
      <c r="D89" s="282"/>
      <c r="E89" s="282"/>
      <c r="F89" s="282"/>
      <c r="G89" s="282"/>
      <c r="H89" s="162" t="s">
        <v>40</v>
      </c>
      <c r="I89" s="311"/>
      <c r="J89" s="163"/>
      <c r="K89" s="309"/>
      <c r="L89" s="164" t="str">
        <f>IF(J89="","",J89)</f>
        <v/>
      </c>
      <c r="M89" s="283"/>
    </row>
    <row r="90" spans="1:13" ht="27" customHeight="1" thickBot="1">
      <c r="A90" s="307"/>
      <c r="B90" s="161" t="s">
        <v>263</v>
      </c>
      <c r="C90" s="282"/>
      <c r="D90" s="282"/>
      <c r="E90" s="282"/>
      <c r="F90" s="282"/>
      <c r="G90" s="282"/>
      <c r="H90" s="162" t="s">
        <v>40</v>
      </c>
      <c r="I90" s="311"/>
      <c r="J90" s="163"/>
      <c r="K90" s="309"/>
      <c r="L90" s="164" t="str">
        <f>IF(J90="","",J90)</f>
        <v/>
      </c>
      <c r="M90" s="283"/>
    </row>
    <row r="91" spans="1:13" ht="27" customHeight="1" thickBot="1">
      <c r="A91" s="307"/>
      <c r="B91" s="161" t="s">
        <v>264</v>
      </c>
      <c r="C91" s="282"/>
      <c r="D91" s="282"/>
      <c r="E91" s="282"/>
      <c r="F91" s="282"/>
      <c r="G91" s="282"/>
      <c r="H91" s="162" t="s">
        <v>40</v>
      </c>
      <c r="I91" s="311"/>
      <c r="J91" s="163"/>
      <c r="K91" s="309"/>
      <c r="L91" s="164" t="str">
        <f>IF(J91="","",J91)</f>
        <v/>
      </c>
      <c r="M91" s="283"/>
    </row>
    <row r="92" spans="1:13" ht="27" customHeight="1" thickBot="1">
      <c r="A92" s="307"/>
      <c r="B92" s="161" t="s">
        <v>265</v>
      </c>
      <c r="C92" s="282"/>
      <c r="D92" s="282"/>
      <c r="E92" s="282"/>
      <c r="F92" s="282"/>
      <c r="G92" s="282"/>
      <c r="H92" s="163"/>
      <c r="I92" s="311"/>
      <c r="J92" s="163"/>
      <c r="K92" s="309"/>
      <c r="L92" s="164" t="str">
        <f t="shared" ref="L92:L98" si="3">IF(AND(H92="",J92=""),"",+H92+J92)</f>
        <v/>
      </c>
      <c r="M92" s="283"/>
    </row>
    <row r="93" spans="1:13" ht="27" customHeight="1" thickBot="1">
      <c r="A93" s="307"/>
      <c r="B93" s="161" t="s">
        <v>266</v>
      </c>
      <c r="C93" s="282"/>
      <c r="D93" s="282"/>
      <c r="E93" s="282"/>
      <c r="F93" s="282"/>
      <c r="G93" s="282"/>
      <c r="H93" s="163"/>
      <c r="I93" s="311"/>
      <c r="J93" s="163"/>
      <c r="K93" s="309"/>
      <c r="L93" s="164" t="str">
        <f t="shared" si="3"/>
        <v/>
      </c>
      <c r="M93" s="283"/>
    </row>
    <row r="94" spans="1:13" ht="27" customHeight="1" thickBot="1">
      <c r="A94" s="312" t="s">
        <v>26</v>
      </c>
      <c r="B94" s="161" t="s">
        <v>371</v>
      </c>
      <c r="C94" s="282"/>
      <c r="D94" s="282"/>
      <c r="E94" s="282"/>
      <c r="F94" s="282"/>
      <c r="G94" s="282"/>
      <c r="H94" s="163"/>
      <c r="I94" s="311"/>
      <c r="J94" s="163"/>
      <c r="K94" s="309"/>
      <c r="L94" s="164" t="str">
        <f t="shared" si="3"/>
        <v/>
      </c>
      <c r="M94" s="283"/>
    </row>
    <row r="95" spans="1:13" ht="27" customHeight="1" thickBot="1">
      <c r="A95" s="307"/>
      <c r="B95" s="161" t="s">
        <v>41</v>
      </c>
      <c r="C95" s="282"/>
      <c r="D95" s="282"/>
      <c r="E95" s="282"/>
      <c r="F95" s="282"/>
      <c r="G95" s="282"/>
      <c r="H95" s="163"/>
      <c r="I95" s="311"/>
      <c r="J95" s="163"/>
      <c r="K95" s="309"/>
      <c r="L95" s="164" t="str">
        <f t="shared" si="3"/>
        <v/>
      </c>
      <c r="M95" s="283"/>
    </row>
    <row r="96" spans="1:13" ht="27" customHeight="1" thickBot="1">
      <c r="A96" s="307"/>
      <c r="B96" s="161" t="s">
        <v>42</v>
      </c>
      <c r="C96" s="282"/>
      <c r="D96" s="282"/>
      <c r="E96" s="282"/>
      <c r="F96" s="282"/>
      <c r="G96" s="282"/>
      <c r="H96" s="163"/>
      <c r="I96" s="311"/>
      <c r="J96" s="163"/>
      <c r="K96" s="309"/>
      <c r="L96" s="164" t="str">
        <f t="shared" si="3"/>
        <v/>
      </c>
      <c r="M96" s="283"/>
    </row>
    <row r="97" spans="1:13" ht="27" customHeight="1" thickBot="1">
      <c r="A97" s="307"/>
      <c r="B97" s="161" t="s">
        <v>43</v>
      </c>
      <c r="C97" s="282"/>
      <c r="D97" s="282"/>
      <c r="E97" s="282"/>
      <c r="F97" s="282"/>
      <c r="G97" s="282"/>
      <c r="H97" s="163"/>
      <c r="I97" s="311"/>
      <c r="J97" s="163"/>
      <c r="K97" s="309"/>
      <c r="L97" s="164" t="str">
        <f t="shared" si="3"/>
        <v/>
      </c>
      <c r="M97" s="283"/>
    </row>
    <row r="98" spans="1:13" ht="27" customHeight="1" thickBot="1">
      <c r="A98" s="307"/>
      <c r="B98" s="161" t="s">
        <v>44</v>
      </c>
      <c r="C98" s="282"/>
      <c r="D98" s="282"/>
      <c r="E98" s="282"/>
      <c r="F98" s="282"/>
      <c r="G98" s="282"/>
      <c r="H98" s="163"/>
      <c r="I98" s="311"/>
      <c r="J98" s="163"/>
      <c r="K98" s="309"/>
      <c r="L98" s="164" t="str">
        <f t="shared" si="3"/>
        <v/>
      </c>
      <c r="M98" s="283"/>
    </row>
    <row r="99" spans="1:13" ht="27" customHeight="1" thickBot="1">
      <c r="A99" s="307"/>
      <c r="B99" s="161" t="s">
        <v>45</v>
      </c>
      <c r="C99" s="282"/>
      <c r="D99" s="282"/>
      <c r="E99" s="282"/>
      <c r="F99" s="282"/>
      <c r="G99" s="282"/>
      <c r="H99" s="182" t="s">
        <v>40</v>
      </c>
      <c r="I99" s="311"/>
      <c r="J99" s="163"/>
      <c r="K99" s="309"/>
      <c r="L99" s="164" t="str">
        <f>IF(J99="","",J99)</f>
        <v/>
      </c>
      <c r="M99" s="283"/>
    </row>
    <row r="100" spans="1:13" ht="27" customHeight="1" thickBot="1">
      <c r="A100" s="307"/>
      <c r="B100" s="161" t="s">
        <v>46</v>
      </c>
      <c r="C100" s="282"/>
      <c r="D100" s="282"/>
      <c r="E100" s="282"/>
      <c r="F100" s="282"/>
      <c r="G100" s="282"/>
      <c r="H100" s="163"/>
      <c r="I100" s="311"/>
      <c r="J100" s="163"/>
      <c r="K100" s="309"/>
      <c r="L100" s="164" t="str">
        <f t="shared" ref="L100:L105" si="4">IF(AND(H100="",J100=""),"",+H100+J100)</f>
        <v/>
      </c>
      <c r="M100" s="283"/>
    </row>
    <row r="101" spans="1:13" ht="27" customHeight="1" thickBot="1">
      <c r="A101" s="307"/>
      <c r="B101" s="161" t="s">
        <v>47</v>
      </c>
      <c r="C101" s="282"/>
      <c r="D101" s="282"/>
      <c r="E101" s="282"/>
      <c r="F101" s="282"/>
      <c r="G101" s="282"/>
      <c r="H101" s="163"/>
      <c r="I101" s="311"/>
      <c r="J101" s="163"/>
      <c r="K101" s="309"/>
      <c r="L101" s="164" t="str">
        <f t="shared" si="4"/>
        <v/>
      </c>
      <c r="M101" s="283"/>
    </row>
    <row r="102" spans="1:13" ht="27" customHeight="1" thickBot="1">
      <c r="A102" s="307"/>
      <c r="B102" s="161" t="s">
        <v>48</v>
      </c>
      <c r="C102" s="282"/>
      <c r="D102" s="282"/>
      <c r="E102" s="282"/>
      <c r="F102" s="282"/>
      <c r="G102" s="282"/>
      <c r="H102" s="163"/>
      <c r="I102" s="311"/>
      <c r="J102" s="163"/>
      <c r="K102" s="309"/>
      <c r="L102" s="164" t="str">
        <f t="shared" si="4"/>
        <v/>
      </c>
      <c r="M102" s="283"/>
    </row>
    <row r="103" spans="1:13" ht="27" customHeight="1" thickBot="1">
      <c r="A103" s="307"/>
      <c r="B103" s="161" t="s">
        <v>49</v>
      </c>
      <c r="C103" s="282"/>
      <c r="D103" s="282"/>
      <c r="E103" s="282"/>
      <c r="F103" s="282"/>
      <c r="G103" s="282"/>
      <c r="H103" s="163"/>
      <c r="I103" s="311"/>
      <c r="J103" s="163"/>
      <c r="K103" s="309"/>
      <c r="L103" s="164" t="str">
        <f t="shared" si="4"/>
        <v/>
      </c>
      <c r="M103" s="283"/>
    </row>
    <row r="104" spans="1:13" ht="27" customHeight="1" thickBot="1">
      <c r="A104" s="307"/>
      <c r="B104" s="161" t="s">
        <v>50</v>
      </c>
      <c r="C104" s="282"/>
      <c r="D104" s="282"/>
      <c r="E104" s="282"/>
      <c r="F104" s="282"/>
      <c r="G104" s="282"/>
      <c r="H104" s="163"/>
      <c r="I104" s="311"/>
      <c r="J104" s="163"/>
      <c r="K104" s="309"/>
      <c r="L104" s="164" t="str">
        <f t="shared" si="4"/>
        <v/>
      </c>
      <c r="M104" s="283"/>
    </row>
    <row r="105" spans="1:13" ht="27" customHeight="1" thickBot="1">
      <c r="A105" s="312" t="s">
        <v>26</v>
      </c>
      <c r="B105" s="161" t="s">
        <v>51</v>
      </c>
      <c r="C105" s="282"/>
      <c r="D105" s="282"/>
      <c r="E105" s="282"/>
      <c r="F105" s="282"/>
      <c r="G105" s="282"/>
      <c r="H105" s="163"/>
      <c r="I105" s="311"/>
      <c r="J105" s="163"/>
      <c r="K105" s="309"/>
      <c r="L105" s="164" t="str">
        <f t="shared" si="4"/>
        <v/>
      </c>
      <c r="M105" s="283"/>
    </row>
    <row r="106" spans="1:13" ht="15" customHeight="1">
      <c r="A106" s="307"/>
      <c r="B106" s="282"/>
      <c r="C106" s="282"/>
      <c r="D106" s="282"/>
      <c r="E106" s="282"/>
      <c r="F106" s="282"/>
      <c r="G106" s="282"/>
      <c r="H106" s="309"/>
      <c r="I106" s="309"/>
      <c r="J106" s="309"/>
      <c r="K106" s="309"/>
      <c r="L106" s="313"/>
      <c r="M106" s="283"/>
    </row>
    <row r="107" spans="1:13" ht="27" customHeight="1" thickBot="1">
      <c r="A107" s="282"/>
      <c r="B107" s="176" t="s">
        <v>52</v>
      </c>
      <c r="C107" s="282"/>
      <c r="D107" s="282"/>
      <c r="E107" s="282"/>
      <c r="F107" s="282"/>
      <c r="G107" s="282"/>
      <c r="H107" s="164" t="str">
        <f>IF(SUM(H79:H105)&lt;0.1,"",SUM(H79:H105))</f>
        <v/>
      </c>
      <c r="I107" s="313"/>
      <c r="J107" s="164" t="str">
        <f>IF(SUM(J79:J105)&lt;0.1,"",SUM(J79:J105))</f>
        <v/>
      </c>
      <c r="K107" s="309"/>
      <c r="L107" s="164" t="str">
        <f>IF(SUM(L79:L105)&lt;0.1,"",SUM(L79:L105))</f>
        <v/>
      </c>
      <c r="M107" s="283"/>
    </row>
    <row r="108" spans="1:13" ht="27" customHeight="1">
      <c r="A108" s="282"/>
      <c r="B108" s="282"/>
      <c r="C108" s="282"/>
      <c r="D108" s="282"/>
      <c r="E108" s="282"/>
      <c r="F108" s="282"/>
      <c r="G108" s="282"/>
      <c r="H108" s="314"/>
      <c r="I108" s="314"/>
      <c r="J108" s="314"/>
      <c r="K108" s="314"/>
      <c r="L108" s="314"/>
      <c r="M108" s="283"/>
    </row>
    <row r="109" spans="1:13" ht="27" customHeight="1">
      <c r="A109" s="282"/>
      <c r="B109" s="282"/>
      <c r="C109" s="282"/>
      <c r="D109" s="282"/>
      <c r="E109" s="282"/>
      <c r="F109" s="282"/>
      <c r="G109" s="282"/>
      <c r="H109" s="314"/>
      <c r="I109" s="314"/>
      <c r="J109" s="314"/>
      <c r="K109" s="314"/>
      <c r="L109" s="314"/>
      <c r="M109" s="283"/>
    </row>
    <row r="110" spans="1:13" ht="27" customHeight="1">
      <c r="A110" s="161" t="s">
        <v>323</v>
      </c>
      <c r="B110" s="282"/>
      <c r="C110" s="282"/>
      <c r="D110" s="282"/>
      <c r="E110" s="282"/>
      <c r="F110" s="282"/>
      <c r="G110" s="282"/>
      <c r="H110" s="314"/>
      <c r="I110" s="314"/>
      <c r="J110" s="314"/>
      <c r="K110" s="314"/>
      <c r="L110" s="314"/>
      <c r="M110" s="283"/>
    </row>
    <row r="111" spans="1:13" ht="27" customHeight="1">
      <c r="A111" s="171" t="s">
        <v>53</v>
      </c>
      <c r="B111" s="282"/>
      <c r="C111" s="282"/>
      <c r="D111" s="282"/>
      <c r="E111" s="282"/>
      <c r="F111" s="282"/>
      <c r="G111" s="282"/>
      <c r="H111" s="314"/>
      <c r="I111" s="314"/>
      <c r="J111" s="314"/>
      <c r="K111" s="314"/>
      <c r="L111" s="314"/>
      <c r="M111" s="283"/>
    </row>
    <row r="112" spans="1:13" ht="27" customHeight="1">
      <c r="A112" s="282"/>
      <c r="B112" s="282"/>
      <c r="C112" s="282"/>
      <c r="D112" s="282"/>
      <c r="E112" s="282"/>
      <c r="F112" s="282"/>
      <c r="G112" s="282"/>
      <c r="H112" s="314"/>
      <c r="I112" s="314"/>
      <c r="J112" s="314"/>
      <c r="K112" s="314"/>
      <c r="L112" s="314"/>
      <c r="M112" s="283"/>
    </row>
    <row r="113" spans="1:13" ht="27" customHeight="1" thickBot="1">
      <c r="A113" s="282"/>
      <c r="B113" s="161" t="s">
        <v>253</v>
      </c>
      <c r="C113" s="282"/>
      <c r="D113" s="282"/>
      <c r="E113" s="282"/>
      <c r="F113" s="282"/>
      <c r="G113" s="282"/>
      <c r="H113" s="163"/>
      <c r="I113" s="308"/>
      <c r="J113" s="163"/>
      <c r="K113" s="309"/>
      <c r="L113" s="164" t="str">
        <f>IF(AND(H113="",J113=""),"",+H113+J113)</f>
        <v/>
      </c>
      <c r="M113" s="283"/>
    </row>
    <row r="114" spans="1:13" ht="27" customHeight="1" thickBot="1">
      <c r="A114" s="282"/>
      <c r="B114" s="161" t="s">
        <v>254</v>
      </c>
      <c r="C114" s="282"/>
      <c r="D114" s="282"/>
      <c r="E114" s="282"/>
      <c r="F114" s="282"/>
      <c r="G114" s="282"/>
      <c r="H114" s="163"/>
      <c r="I114" s="308"/>
      <c r="J114" s="163"/>
      <c r="K114" s="309"/>
      <c r="L114" s="164" t="str">
        <f>IF(AND(H114="",J114=""),"",+H114+J114)</f>
        <v/>
      </c>
      <c r="M114" s="283"/>
    </row>
    <row r="115" spans="1:13" ht="27" customHeight="1" thickBot="1">
      <c r="A115" s="282"/>
      <c r="B115" s="161" t="s">
        <v>255</v>
      </c>
      <c r="C115" s="282"/>
      <c r="D115" s="282"/>
      <c r="E115" s="282"/>
      <c r="F115" s="282"/>
      <c r="G115" s="282"/>
      <c r="H115" s="163"/>
      <c r="I115" s="308"/>
      <c r="J115" s="163"/>
      <c r="K115" s="309"/>
      <c r="L115" s="164" t="str">
        <f>IF(AND(H115="",J115=""),"",+H115+J115)</f>
        <v/>
      </c>
      <c r="M115" s="283"/>
    </row>
    <row r="116" spans="1:13" ht="27" customHeight="1" thickBot="1">
      <c r="A116" s="282"/>
      <c r="B116" s="161" t="s">
        <v>291</v>
      </c>
      <c r="C116" s="282"/>
      <c r="D116" s="282"/>
      <c r="E116" s="282"/>
      <c r="F116" s="282"/>
      <c r="G116" s="282"/>
      <c r="H116" s="163"/>
      <c r="I116" s="308"/>
      <c r="J116" s="163"/>
      <c r="K116" s="309"/>
      <c r="L116" s="164" t="str">
        <f>IF(AND(H116="",J116=""),"",+H116+J116)</f>
        <v/>
      </c>
      <c r="M116" s="283"/>
    </row>
    <row r="117" spans="1:13" ht="27" customHeight="1" thickBot="1">
      <c r="A117" s="282"/>
      <c r="B117" s="161" t="s">
        <v>361</v>
      </c>
      <c r="C117" s="282"/>
      <c r="D117" s="282"/>
      <c r="E117" s="282"/>
      <c r="F117" s="282"/>
      <c r="G117" s="282"/>
      <c r="H117" s="182" t="s">
        <v>40</v>
      </c>
      <c r="I117" s="311"/>
      <c r="J117" s="163"/>
      <c r="K117" s="309"/>
      <c r="L117" s="164" t="str">
        <f>IF(J117="","",J117)</f>
        <v/>
      </c>
      <c r="M117" s="283"/>
    </row>
    <row r="118" spans="1:13" ht="27" customHeight="1" thickBot="1">
      <c r="A118" s="282"/>
      <c r="B118" s="161" t="s">
        <v>54</v>
      </c>
      <c r="C118" s="282"/>
      <c r="D118" s="282"/>
      <c r="E118" s="282"/>
      <c r="F118" s="282"/>
      <c r="G118" s="282"/>
      <c r="H118" s="182" t="s">
        <v>40</v>
      </c>
      <c r="I118" s="311"/>
      <c r="J118" s="163"/>
      <c r="K118" s="309"/>
      <c r="L118" s="164" t="str">
        <f>IF(J118="","",J118)</f>
        <v/>
      </c>
      <c r="M118" s="283"/>
    </row>
    <row r="119" spans="1:13" ht="27" customHeight="1" thickBot="1">
      <c r="A119" s="282"/>
      <c r="B119" s="161" t="s">
        <v>256</v>
      </c>
      <c r="C119" s="282"/>
      <c r="D119" s="282"/>
      <c r="E119" s="282"/>
      <c r="F119" s="282"/>
      <c r="G119" s="282"/>
      <c r="H119" s="162" t="s">
        <v>40</v>
      </c>
      <c r="I119" s="311"/>
      <c r="J119" s="163"/>
      <c r="K119" s="309"/>
      <c r="L119" s="164" t="str">
        <f>IF(J119="","",J119)</f>
        <v/>
      </c>
      <c r="M119" s="283"/>
    </row>
    <row r="120" spans="1:13" ht="27" customHeight="1" thickBot="1">
      <c r="A120" s="282"/>
      <c r="B120" s="161" t="s">
        <v>257</v>
      </c>
      <c r="C120" s="282"/>
      <c r="D120" s="282"/>
      <c r="E120" s="282"/>
      <c r="F120" s="282"/>
      <c r="G120" s="282"/>
      <c r="H120" s="163"/>
      <c r="I120" s="308"/>
      <c r="J120" s="163"/>
      <c r="K120" s="309"/>
      <c r="L120" s="164" t="str">
        <f>IF(AND(H120="",J120=""),"",+H120+J120)</f>
        <v/>
      </c>
      <c r="M120" s="283"/>
    </row>
    <row r="121" spans="1:13" ht="27" customHeight="1" thickBot="1">
      <c r="A121" s="282"/>
      <c r="B121" s="161" t="s">
        <v>258</v>
      </c>
      <c r="C121" s="282"/>
      <c r="D121" s="282"/>
      <c r="E121" s="282"/>
      <c r="F121" s="282"/>
      <c r="G121" s="282"/>
      <c r="H121" s="163"/>
      <c r="I121" s="308"/>
      <c r="J121" s="163"/>
      <c r="K121" s="309"/>
      <c r="L121" s="164" t="str">
        <f>IF(AND(H121="",J121=""),"",+H121+J121)</f>
        <v/>
      </c>
      <c r="M121" s="283"/>
    </row>
    <row r="122" spans="1:13" ht="15" customHeight="1">
      <c r="A122" s="282"/>
      <c r="B122" s="282"/>
      <c r="C122" s="282"/>
      <c r="D122" s="282"/>
      <c r="E122" s="282"/>
      <c r="F122" s="282"/>
      <c r="G122" s="282"/>
      <c r="H122" s="309"/>
      <c r="I122" s="309"/>
      <c r="J122" s="309"/>
      <c r="K122" s="309"/>
      <c r="L122" s="309"/>
      <c r="M122" s="283"/>
    </row>
    <row r="123" spans="1:13" ht="27" customHeight="1" thickBot="1">
      <c r="A123" s="282"/>
      <c r="B123" s="176" t="s">
        <v>259</v>
      </c>
      <c r="C123" s="282"/>
      <c r="D123" s="282"/>
      <c r="E123" s="282"/>
      <c r="F123" s="282"/>
      <c r="G123" s="282"/>
      <c r="H123" s="164" t="str">
        <f>IF(SUM(H113:H121)&lt;0.1,"",SUM(H113:H121))</f>
        <v/>
      </c>
      <c r="I123" s="313"/>
      <c r="J123" s="164" t="str">
        <f>IF(SUM(J113:J121)&lt;0.1,"",SUM(J113:J121))</f>
        <v/>
      </c>
      <c r="K123" s="313"/>
      <c r="L123" s="164" t="str">
        <f>IF(SUM(L113:L121)&lt;0.1,"",SUM(L113:L121))</f>
        <v/>
      </c>
      <c r="M123" s="283"/>
    </row>
    <row r="124" spans="1:13" ht="27" customHeight="1">
      <c r="A124" s="282"/>
      <c r="B124" s="282"/>
      <c r="C124" s="282"/>
      <c r="D124" s="282"/>
      <c r="E124" s="282"/>
      <c r="F124" s="282"/>
      <c r="G124" s="282"/>
      <c r="H124" s="314"/>
      <c r="I124" s="314"/>
      <c r="J124" s="314"/>
      <c r="K124" s="314"/>
      <c r="L124" s="314"/>
      <c r="M124" s="283"/>
    </row>
    <row r="125" spans="1:13" ht="27" customHeight="1">
      <c r="A125" s="282"/>
      <c r="B125" s="282"/>
      <c r="C125" s="282"/>
      <c r="D125" s="282"/>
      <c r="E125" s="282"/>
      <c r="F125" s="282"/>
      <c r="G125" s="282"/>
      <c r="H125" s="314"/>
      <c r="I125" s="314"/>
      <c r="J125" s="314"/>
      <c r="K125" s="314"/>
      <c r="L125" s="314"/>
      <c r="M125" s="283"/>
    </row>
    <row r="126" spans="1:13" ht="27" customHeight="1">
      <c r="A126" s="161" t="s">
        <v>324</v>
      </c>
      <c r="B126" s="282"/>
      <c r="C126" s="282"/>
      <c r="D126" s="282"/>
      <c r="E126" s="282"/>
      <c r="F126" s="282"/>
      <c r="G126" s="282"/>
      <c r="H126" s="314"/>
      <c r="I126" s="314"/>
      <c r="J126" s="314"/>
      <c r="K126" s="314"/>
      <c r="L126" s="314"/>
      <c r="M126" s="283"/>
    </row>
    <row r="127" spans="1:13" ht="27" customHeight="1">
      <c r="A127" s="171" t="s">
        <v>55</v>
      </c>
      <c r="B127" s="282"/>
      <c r="C127" s="282"/>
      <c r="D127" s="282"/>
      <c r="E127" s="282"/>
      <c r="F127" s="282"/>
      <c r="G127" s="282"/>
      <c r="H127" s="314"/>
      <c r="I127" s="314"/>
      <c r="J127" s="314"/>
      <c r="K127" s="314"/>
      <c r="L127" s="314"/>
      <c r="M127" s="283"/>
    </row>
    <row r="128" spans="1:13" ht="27" customHeight="1">
      <c r="A128" s="282"/>
      <c r="B128" s="282"/>
      <c r="C128" s="282"/>
      <c r="D128" s="282"/>
      <c r="E128" s="282"/>
      <c r="F128" s="282"/>
      <c r="G128" s="282"/>
      <c r="H128" s="314"/>
      <c r="I128" s="314"/>
      <c r="J128" s="314"/>
      <c r="K128" s="314"/>
      <c r="L128" s="314"/>
      <c r="M128" s="283"/>
    </row>
    <row r="129" spans="1:13" ht="27" customHeight="1" thickBot="1">
      <c r="A129" s="282"/>
      <c r="B129" s="161" t="s">
        <v>331</v>
      </c>
      <c r="C129" s="282"/>
      <c r="D129" s="282"/>
      <c r="E129" s="282"/>
      <c r="F129" s="282"/>
      <c r="G129" s="282"/>
      <c r="H129" s="164" t="str">
        <f>IF((H123+H107+H67)&lt;0.1,"",H123+H107+H67)</f>
        <v/>
      </c>
      <c r="I129" s="313"/>
      <c r="J129" s="164" t="str">
        <f>IF((J123+J107+J67)&lt;0.1,"",J123+J107+J67)</f>
        <v/>
      </c>
      <c r="K129" s="313"/>
      <c r="L129" s="164" t="str">
        <f>IF((L123+L107+L67)&lt;0.1,"",L123+L107+L67)</f>
        <v/>
      </c>
      <c r="M129" s="283"/>
    </row>
    <row r="130" spans="1:13" ht="27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3"/>
    </row>
    <row r="131" spans="1:13" ht="55.5" customHeight="1">
      <c r="A131" s="315" t="s">
        <v>26</v>
      </c>
      <c r="B131" s="342" t="s">
        <v>359</v>
      </c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283"/>
    </row>
    <row r="132" spans="1:13" ht="27" customHeight="1">
      <c r="A132" s="30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305" t="str">
        <f>"Application #: "&amp;IF(COSTS!$K$6="","",COSTS!$K$6)</f>
        <v xml:space="preserve">Application #: </v>
      </c>
      <c r="M132" s="283"/>
    </row>
    <row r="133" spans="1:13" ht="27" customHeight="1">
      <c r="A133" s="301"/>
      <c r="B133" s="282"/>
      <c r="C133" s="282"/>
      <c r="D133" s="282"/>
      <c r="E133" s="282"/>
      <c r="F133" s="282"/>
      <c r="G133" s="282"/>
      <c r="H133" s="170" t="s">
        <v>1</v>
      </c>
      <c r="I133" s="161"/>
      <c r="J133" s="170" t="s">
        <v>1</v>
      </c>
      <c r="K133" s="161"/>
      <c r="L133" s="170" t="s">
        <v>1</v>
      </c>
      <c r="M133" s="283"/>
    </row>
    <row r="134" spans="1:13" ht="27" customHeight="1">
      <c r="A134" s="301"/>
      <c r="B134" s="282"/>
      <c r="C134" s="282"/>
      <c r="D134" s="282"/>
      <c r="E134" s="282"/>
      <c r="F134" s="282"/>
      <c r="G134" s="282"/>
      <c r="H134" s="170" t="s">
        <v>2</v>
      </c>
      <c r="I134" s="161"/>
      <c r="J134" s="170" t="s">
        <v>3</v>
      </c>
      <c r="K134" s="161"/>
      <c r="L134" s="170" t="s">
        <v>4</v>
      </c>
      <c r="M134" s="283"/>
    </row>
    <row r="135" spans="1:13" ht="27" customHeight="1">
      <c r="A135" s="301"/>
      <c r="B135" s="282"/>
      <c r="C135" s="282"/>
      <c r="D135" s="282"/>
      <c r="E135" s="282"/>
      <c r="F135" s="282"/>
      <c r="G135" s="282"/>
      <c r="H135" s="170" t="s">
        <v>5</v>
      </c>
      <c r="I135" s="161"/>
      <c r="J135" s="170" t="s">
        <v>6</v>
      </c>
      <c r="K135" s="161"/>
      <c r="L135" s="170" t="s">
        <v>7</v>
      </c>
      <c r="M135" s="283"/>
    </row>
    <row r="136" spans="1:13" ht="27" customHeight="1">
      <c r="A136" s="301"/>
      <c r="B136" s="282"/>
      <c r="C136" s="282"/>
      <c r="D136" s="282"/>
      <c r="E136" s="282"/>
      <c r="F136" s="282"/>
      <c r="G136" s="282"/>
      <c r="H136" s="244" t="s">
        <v>8</v>
      </c>
      <c r="I136" s="161"/>
      <c r="J136" s="244" t="s">
        <v>8</v>
      </c>
      <c r="K136" s="161"/>
      <c r="L136" s="244" t="s">
        <v>8</v>
      </c>
      <c r="M136" s="283"/>
    </row>
    <row r="137" spans="1:13" ht="27" customHeight="1">
      <c r="A137" s="161" t="s">
        <v>325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3"/>
    </row>
    <row r="138" spans="1:13" ht="27" customHeight="1">
      <c r="A138" s="171" t="s">
        <v>282</v>
      </c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3"/>
    </row>
    <row r="139" spans="1:13" ht="22.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3"/>
    </row>
    <row r="140" spans="1:13" ht="27" customHeight="1">
      <c r="A140" s="161" t="s">
        <v>367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3"/>
    </row>
    <row r="141" spans="1:13" ht="27" customHeight="1">
      <c r="A141" s="161" t="s">
        <v>368</v>
      </c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3"/>
    </row>
    <row r="142" spans="1:13" ht="27" customHeight="1">
      <c r="A142" s="161" t="s">
        <v>378</v>
      </c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3"/>
    </row>
    <row r="143" spans="1:13" ht="22.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3"/>
    </row>
    <row r="144" spans="1:13" ht="27" customHeight="1" thickBot="1">
      <c r="A144" s="188" t="s">
        <v>287</v>
      </c>
      <c r="B144" s="161" t="s">
        <v>59</v>
      </c>
      <c r="C144" s="282"/>
      <c r="D144" s="282"/>
      <c r="E144" s="282"/>
      <c r="F144" s="282"/>
      <c r="G144" s="282"/>
      <c r="H144" s="163"/>
      <c r="I144" s="316"/>
      <c r="J144" s="163"/>
      <c r="K144" s="309"/>
      <c r="L144" s="164" t="str">
        <f>IF(AND(H144="",J144=""),"",+H144+J144)</f>
        <v/>
      </c>
      <c r="M144" s="283"/>
    </row>
    <row r="145" spans="1:255" ht="27" customHeight="1" thickBot="1">
      <c r="A145" s="178" t="s">
        <v>26</v>
      </c>
      <c r="B145" s="161" t="s">
        <v>249</v>
      </c>
      <c r="C145" s="282"/>
      <c r="D145" s="282"/>
      <c r="E145" s="282"/>
      <c r="F145" s="282"/>
      <c r="G145" s="282"/>
      <c r="H145" s="163"/>
      <c r="I145" s="316"/>
      <c r="J145" s="163"/>
      <c r="K145" s="309"/>
      <c r="L145" s="164" t="str">
        <f>IF(AND(H145="",J145=""),"",+H145+J145)</f>
        <v/>
      </c>
      <c r="M145" s="283"/>
    </row>
    <row r="146" spans="1:255" ht="27" customHeight="1" thickBot="1">
      <c r="A146" s="178"/>
      <c r="B146" s="161" t="s">
        <v>380</v>
      </c>
      <c r="C146" s="282"/>
      <c r="D146" s="282"/>
      <c r="E146" s="282"/>
      <c r="F146" s="282"/>
      <c r="G146" s="282"/>
      <c r="H146" s="163"/>
      <c r="I146" s="316"/>
      <c r="J146" s="163"/>
      <c r="K146" s="309"/>
      <c r="L146" s="164" t="str">
        <f>IF(AND(H146="",J146=""),"",+H146+J146)</f>
        <v/>
      </c>
      <c r="M146" s="283"/>
    </row>
    <row r="147" spans="1:255" ht="22.5" customHeight="1">
      <c r="A147" s="288"/>
      <c r="B147" s="282"/>
      <c r="C147" s="282"/>
      <c r="D147" s="282"/>
      <c r="E147" s="282"/>
      <c r="F147" s="282"/>
      <c r="G147" s="282"/>
      <c r="H147" s="309"/>
      <c r="I147" s="309"/>
      <c r="J147" s="317"/>
      <c r="K147" s="309"/>
      <c r="L147" s="318" t="str">
        <f>IF(AND(H147="",J147=""),"",+H147+J147)</f>
        <v/>
      </c>
      <c r="M147" s="283"/>
    </row>
    <row r="148" spans="1:255" ht="27" customHeight="1" thickBot="1">
      <c r="A148" s="288"/>
      <c r="B148" s="176" t="s">
        <v>377</v>
      </c>
      <c r="C148" s="282"/>
      <c r="D148" s="282"/>
      <c r="E148" s="282"/>
      <c r="F148" s="282"/>
      <c r="G148" s="282"/>
      <c r="H148" s="164" t="str">
        <f>IF(SUM(H144:H146)=0,"",SUM(H144:H146))</f>
        <v/>
      </c>
      <c r="I148" s="313"/>
      <c r="J148" s="164" t="str">
        <f>IF(SUM(J144:J146)=0,"",SUM(J144:J146))</f>
        <v/>
      </c>
      <c r="K148" s="309"/>
      <c r="L148" s="164" t="str">
        <f>IF(AND(H148="",J148=""),"",+H148+J148)</f>
        <v/>
      </c>
      <c r="M148" s="283"/>
    </row>
    <row r="149" spans="1:255" ht="27" customHeight="1">
      <c r="A149" s="282"/>
      <c r="B149" s="176" t="s">
        <v>372</v>
      </c>
      <c r="C149" s="282"/>
      <c r="D149" s="282"/>
      <c r="E149" s="282"/>
      <c r="F149" s="282"/>
      <c r="G149" s="282"/>
      <c r="H149" s="314"/>
      <c r="I149" s="314"/>
      <c r="J149" s="314"/>
      <c r="K149" s="314"/>
      <c r="L149" s="314"/>
      <c r="M149" s="283"/>
    </row>
    <row r="150" spans="1:255" ht="27" customHeight="1">
      <c r="A150" s="287"/>
      <c r="B150" s="337" t="str">
        <f>IF($L$148="","",IF($J$165="","Please enter a Developer fee limit below in B.6.",IF(($L$146/($L$144+$L$145))*100&gt;$J$165,"Error, Developer fees associated with acquisition costs are greater than the allowed limit by "&amp;TEXT($L$146-($L$144+$L$145)*$J$165/100,"$#,##0")&amp;".","")))</f>
        <v/>
      </c>
      <c r="C150" s="282"/>
      <c r="F150" s="282"/>
      <c r="G150" s="282"/>
      <c r="H150" s="282"/>
      <c r="I150" s="282"/>
      <c r="J150" s="282"/>
      <c r="K150" s="282"/>
      <c r="L150" s="282"/>
      <c r="M150" s="283"/>
    </row>
    <row r="151" spans="1:255" ht="27" customHeight="1">
      <c r="A151" s="161" t="s">
        <v>326</v>
      </c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3"/>
    </row>
    <row r="152" spans="1:255" ht="27" customHeight="1">
      <c r="A152" s="171" t="s">
        <v>283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3"/>
    </row>
    <row r="153" spans="1:255" ht="22.5" customHeight="1">
      <c r="A153" s="287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3"/>
    </row>
    <row r="154" spans="1:255" ht="27" customHeight="1">
      <c r="A154" s="172" t="s">
        <v>379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83" t="s">
        <v>386</v>
      </c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72" t="s">
        <v>387</v>
      </c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2" t="s">
        <v>388</v>
      </c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ht="27" customHeight="1">
      <c r="A158" s="172" t="s">
        <v>381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ht="27" customHeight="1">
      <c r="A159" s="161" t="s">
        <v>382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ht="27" customHeight="1">
      <c r="A160" s="172" t="s">
        <v>383</v>
      </c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85" customFormat="1" ht="27" customHeight="1">
      <c r="A161" s="172" t="s">
        <v>384</v>
      </c>
      <c r="B161" s="288"/>
      <c r="C161" s="288"/>
      <c r="D161" s="288"/>
      <c r="E161" s="288"/>
      <c r="F161" s="288"/>
      <c r="G161" s="288"/>
      <c r="H161" s="288"/>
      <c r="I161" s="288"/>
      <c r="J161" s="288"/>
      <c r="K161" s="288"/>
      <c r="L161" s="288"/>
      <c r="M161" s="288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4"/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  <c r="GH161" s="84"/>
      <c r="GI161" s="84"/>
      <c r="GJ161" s="84"/>
      <c r="GK161" s="84"/>
      <c r="GL161" s="84"/>
      <c r="GM161" s="84"/>
      <c r="GN161" s="84"/>
      <c r="GO161" s="84"/>
      <c r="GP161" s="84"/>
      <c r="GQ161" s="84"/>
      <c r="GR161" s="84"/>
      <c r="GS161" s="84"/>
      <c r="GT161" s="84"/>
      <c r="GU161" s="84"/>
      <c r="GV161" s="84"/>
      <c r="GW161" s="84"/>
      <c r="GX161" s="84"/>
      <c r="GY161" s="84"/>
      <c r="GZ161" s="84"/>
      <c r="HA161" s="84"/>
      <c r="HB161" s="84"/>
      <c r="HC161" s="84"/>
      <c r="HD161" s="84"/>
      <c r="HE161" s="84"/>
      <c r="HF161" s="84"/>
      <c r="HG161" s="84"/>
      <c r="HH161" s="84"/>
      <c r="HI161" s="84"/>
      <c r="HJ161" s="84"/>
      <c r="HK161" s="84"/>
      <c r="HL161" s="84"/>
      <c r="HM161" s="84"/>
      <c r="HN161" s="84"/>
      <c r="HO161" s="84"/>
      <c r="HP161" s="84"/>
      <c r="HQ161" s="84"/>
      <c r="HR161" s="84"/>
      <c r="HS161" s="84"/>
      <c r="HT161" s="84"/>
      <c r="HU161" s="84"/>
      <c r="HV161" s="84"/>
      <c r="HW161" s="84"/>
      <c r="HX161" s="84"/>
      <c r="HY161" s="84"/>
      <c r="HZ161" s="84"/>
      <c r="IA161" s="84"/>
      <c r="IB161" s="84"/>
      <c r="IC161" s="84"/>
      <c r="ID161" s="84"/>
      <c r="IE161" s="84"/>
      <c r="IF161" s="84"/>
      <c r="IG161" s="84"/>
      <c r="IH161" s="84"/>
      <c r="II161" s="84"/>
      <c r="IJ161" s="84"/>
      <c r="IK161" s="84"/>
      <c r="IL161" s="84"/>
      <c r="IM161" s="84"/>
      <c r="IN161" s="84"/>
      <c r="IO161" s="84"/>
      <c r="IP161" s="84"/>
      <c r="IQ161" s="84"/>
      <c r="IR161" s="84"/>
      <c r="IS161" s="84"/>
      <c r="IT161" s="84"/>
      <c r="IU161" s="84"/>
    </row>
    <row r="162" spans="1:255" s="85" customFormat="1" ht="27" customHeight="1">
      <c r="A162" s="172" t="s">
        <v>385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  <c r="IM162" s="84"/>
      <c r="IN162" s="84"/>
      <c r="IO162" s="84"/>
      <c r="IP162" s="84"/>
      <c r="IQ162" s="84"/>
      <c r="IR162" s="84"/>
      <c r="IS162" s="84"/>
      <c r="IT162" s="84"/>
      <c r="IU162" s="84"/>
    </row>
    <row r="163" spans="1:255" s="85" customFormat="1" ht="22.5" customHeight="1">
      <c r="A163" s="288"/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  <c r="GH163" s="84"/>
      <c r="GI163" s="84"/>
      <c r="GJ163" s="84"/>
      <c r="GK163" s="84"/>
      <c r="GL163" s="84"/>
      <c r="GM163" s="84"/>
      <c r="GN163" s="84"/>
      <c r="GO163" s="84"/>
      <c r="GP163" s="84"/>
      <c r="GQ163" s="84"/>
      <c r="GR163" s="84"/>
      <c r="GS163" s="84"/>
      <c r="GT163" s="84"/>
      <c r="GU163" s="84"/>
      <c r="GV163" s="84"/>
      <c r="GW163" s="84"/>
      <c r="GX163" s="84"/>
      <c r="GY163" s="84"/>
      <c r="GZ163" s="84"/>
      <c r="HA163" s="84"/>
      <c r="HB163" s="84"/>
      <c r="HC163" s="84"/>
      <c r="HD163" s="84"/>
      <c r="HE163" s="84"/>
      <c r="HF163" s="84"/>
      <c r="HG163" s="84"/>
      <c r="HH163" s="84"/>
      <c r="HI163" s="84"/>
      <c r="HJ163" s="84"/>
      <c r="HK163" s="84"/>
      <c r="HL163" s="84"/>
      <c r="HM163" s="84"/>
      <c r="HN163" s="84"/>
      <c r="HO163" s="84"/>
      <c r="HP163" s="84"/>
      <c r="HQ163" s="84"/>
      <c r="HR163" s="84"/>
      <c r="HS163" s="84"/>
      <c r="HT163" s="84"/>
      <c r="HU163" s="84"/>
      <c r="HV163" s="84"/>
      <c r="HW163" s="84"/>
      <c r="HX163" s="84"/>
      <c r="HY163" s="84"/>
      <c r="HZ163" s="84"/>
      <c r="IA163" s="84"/>
      <c r="IB163" s="84"/>
      <c r="IC163" s="84"/>
      <c r="ID163" s="84"/>
      <c r="IE163" s="84"/>
      <c r="IF163" s="84"/>
      <c r="IG163" s="84"/>
      <c r="IH163" s="84"/>
      <c r="II163" s="84"/>
      <c r="IJ163" s="84"/>
      <c r="IK163" s="84"/>
      <c r="IL163" s="84"/>
      <c r="IM163" s="84"/>
      <c r="IN163" s="84"/>
      <c r="IO163" s="84"/>
      <c r="IP163" s="84"/>
      <c r="IQ163" s="84"/>
      <c r="IR163" s="84"/>
      <c r="IS163" s="84"/>
      <c r="IT163" s="84"/>
      <c r="IU163" s="84"/>
    </row>
    <row r="164" spans="1:255" ht="27" customHeight="1">
      <c r="A164" s="183" t="s">
        <v>223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ht="27" customHeight="1" thickBot="1">
      <c r="A165" s="183" t="s">
        <v>298</v>
      </c>
      <c r="B165" s="282"/>
      <c r="C165" s="282"/>
      <c r="D165" s="282"/>
      <c r="E165" s="282"/>
      <c r="F165" s="282"/>
      <c r="G165" s="282"/>
      <c r="H165" s="282"/>
      <c r="I165" s="282"/>
      <c r="J165" s="245">
        <v>16</v>
      </c>
      <c r="K165" s="319" t="s">
        <v>96</v>
      </c>
      <c r="L165" s="282"/>
      <c r="M165" s="28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ht="22.5" customHeight="1">
      <c r="A166" s="320"/>
      <c r="B166" s="282"/>
      <c r="C166" s="282"/>
      <c r="D166" s="282"/>
      <c r="E166" s="282"/>
      <c r="F166" s="282"/>
      <c r="G166" s="282"/>
      <c r="H166" s="282"/>
      <c r="I166" s="282"/>
      <c r="J166" s="321" t="s">
        <v>173</v>
      </c>
      <c r="K166" s="277"/>
      <c r="L166" s="282"/>
      <c r="M166" s="283"/>
    </row>
    <row r="167" spans="1:255" ht="27" customHeight="1">
      <c r="A167" s="282"/>
      <c r="B167" s="288"/>
      <c r="C167" s="282"/>
      <c r="D167" s="306" t="str">
        <f>IF(L129+L144+L145="","",IF(J165="","Please enter 16, 18 or 21 for the Developer fee limit above before proceeding.",""))</f>
        <v/>
      </c>
      <c r="E167" s="306"/>
      <c r="F167" s="282"/>
      <c r="G167" s="282"/>
      <c r="H167" s="282"/>
      <c r="I167" s="282"/>
      <c r="J167" s="282"/>
      <c r="K167" s="282"/>
      <c r="L167" s="282"/>
      <c r="M167" s="283"/>
    </row>
    <row r="168" spans="1:255" ht="27" customHeight="1" thickBot="1">
      <c r="A168" s="172"/>
      <c r="B168" s="161" t="s">
        <v>56</v>
      </c>
      <c r="C168" s="282"/>
      <c r="D168" s="282"/>
      <c r="E168" s="282"/>
      <c r="F168" s="282"/>
      <c r="G168" s="282"/>
      <c r="H168" s="163"/>
      <c r="I168" s="316"/>
      <c r="J168" s="163"/>
      <c r="K168" s="309"/>
      <c r="L168" s="164" t="str">
        <f>IF(AND(H168="",J168=""),"",+H168+J168)</f>
        <v/>
      </c>
      <c r="M168" s="283"/>
    </row>
    <row r="169" spans="1:255" ht="27" customHeight="1" thickBot="1">
      <c r="A169" s="172"/>
      <c r="B169" s="161" t="s">
        <v>57</v>
      </c>
      <c r="C169" s="282"/>
      <c r="D169" s="282"/>
      <c r="E169" s="282"/>
      <c r="F169" s="282"/>
      <c r="G169" s="282"/>
      <c r="H169" s="163"/>
      <c r="I169" s="316"/>
      <c r="J169" s="163"/>
      <c r="K169" s="309"/>
      <c r="L169" s="164" t="str">
        <f>IF(AND(H169="",J169=""),"",+H169+J169)</f>
        <v/>
      </c>
      <c r="M169" s="283"/>
    </row>
    <row r="170" spans="1:255" ht="27" customHeight="1" thickBot="1">
      <c r="A170" s="188" t="s">
        <v>287</v>
      </c>
      <c r="B170" s="161" t="s">
        <v>317</v>
      </c>
      <c r="C170" s="282"/>
      <c r="D170" s="282"/>
      <c r="E170" s="282"/>
      <c r="F170" s="282"/>
      <c r="G170" s="282"/>
      <c r="H170" s="163"/>
      <c r="I170" s="316"/>
      <c r="J170" s="163"/>
      <c r="K170" s="309"/>
      <c r="L170" s="164" t="str">
        <f>IF(AND(H170="",J170=""),"",+H170+J170)</f>
        <v/>
      </c>
      <c r="M170" s="283"/>
    </row>
    <row r="171" spans="1:255" ht="27" customHeight="1" thickBot="1">
      <c r="A171" s="178" t="s">
        <v>26</v>
      </c>
      <c r="B171" s="161" t="s">
        <v>318</v>
      </c>
      <c r="C171" s="282"/>
      <c r="D171" s="282"/>
      <c r="E171" s="282"/>
      <c r="F171" s="282"/>
      <c r="G171" s="282"/>
      <c r="H171" s="163"/>
      <c r="I171" s="316"/>
      <c r="J171" s="163"/>
      <c r="K171" s="309"/>
      <c r="L171" s="164" t="str">
        <f>IF(AND(H171="",J171=""),"",+H171+J171)</f>
        <v/>
      </c>
      <c r="M171" s="283"/>
    </row>
    <row r="172" spans="1:255" ht="22.5" customHeight="1">
      <c r="A172" s="282"/>
      <c r="B172" s="288"/>
      <c r="C172" s="282"/>
      <c r="D172" s="282"/>
      <c r="E172" s="282"/>
      <c r="F172" s="282"/>
      <c r="G172" s="282"/>
      <c r="H172" s="309"/>
      <c r="I172" s="309"/>
      <c r="J172" s="309"/>
      <c r="K172" s="309"/>
      <c r="L172" s="322"/>
      <c r="M172" s="283"/>
    </row>
    <row r="173" spans="1:255" ht="27" customHeight="1" thickBot="1">
      <c r="A173" s="288"/>
      <c r="B173" s="176" t="s">
        <v>319</v>
      </c>
      <c r="C173" s="282"/>
      <c r="D173" s="282"/>
      <c r="E173" s="282"/>
      <c r="F173" s="282"/>
      <c r="G173" s="282"/>
      <c r="H173" s="164" t="str">
        <f>IF(SUM(H168:H171)&lt;0.1,"",SUM(H168:H171))</f>
        <v/>
      </c>
      <c r="I173" s="313"/>
      <c r="J173" s="164" t="str">
        <f>IF(SUM(J168:J171)&lt;0.1,"",SUM(J168:J171))</f>
        <v/>
      </c>
      <c r="K173" s="309"/>
      <c r="L173" s="164" t="str">
        <f>IF(AND(H173="",J173=""),"",+H173+J173)</f>
        <v/>
      </c>
      <c r="M173" s="283"/>
    </row>
    <row r="174" spans="1:255" ht="27" customHeight="1">
      <c r="A174" s="282"/>
      <c r="B174" s="306" t="str">
        <f>IF($L$173="","",IF($L$129=0,"",IF($L$173/$L$129*100&gt;$J$165,"Error, Developer fees associated with non-acquisition costs are greater than the allowed limit by "&amp;TEXT($L$173-$L$129*$J$165/100,"$#,##0")&amp;".","")))</f>
        <v/>
      </c>
      <c r="C174" s="282"/>
      <c r="D174" s="282"/>
      <c r="E174" s="282"/>
      <c r="F174" s="306"/>
      <c r="G174" s="282"/>
      <c r="H174" s="277"/>
      <c r="I174" s="282"/>
      <c r="J174" s="282"/>
      <c r="K174" s="282"/>
      <c r="L174" s="282"/>
      <c r="M174" s="283"/>
    </row>
    <row r="175" spans="1:255" ht="27" customHeight="1">
      <c r="A175" s="282"/>
      <c r="B175" s="306" t="str">
        <f>IF($L$173="","",IF($L$129+$L$144+$L$145=0,"Need to input Development Costs above.",IF(((N($L$146)+$L$173)/($L$129+$L$144+$L$145))*100&gt;$J$165,"Error, Combined total Developer fees are greater than the allowed limit by "&amp;TEXT($L$146+$L$173-($L$129+$L$144+$L$145)*$J$165/100,"$#,##0")&amp;".","")))</f>
        <v/>
      </c>
      <c r="C175" s="282"/>
      <c r="F175" s="277"/>
      <c r="G175" s="282"/>
      <c r="H175" s="282"/>
      <c r="I175" s="282"/>
      <c r="J175" s="282"/>
      <c r="K175" s="282"/>
      <c r="L175" s="282"/>
      <c r="M175" s="283"/>
    </row>
    <row r="176" spans="1:255" ht="27" customHeight="1">
      <c r="A176" s="161" t="s">
        <v>327</v>
      </c>
      <c r="B176" s="282"/>
      <c r="C176" s="282"/>
      <c r="D176" s="323"/>
      <c r="E176" s="282"/>
      <c r="F176" s="277"/>
      <c r="G176" s="282"/>
      <c r="H176" s="314"/>
      <c r="I176" s="314"/>
      <c r="J176" s="314"/>
      <c r="K176" s="314"/>
      <c r="L176" s="314"/>
      <c r="M176" s="283"/>
    </row>
    <row r="177" spans="1:13" ht="27" customHeight="1">
      <c r="A177" s="171" t="s">
        <v>267</v>
      </c>
      <c r="B177" s="282"/>
      <c r="C177" s="282"/>
      <c r="D177" s="323"/>
      <c r="E177" s="282"/>
      <c r="F177" s="277"/>
      <c r="G177" s="282"/>
      <c r="H177" s="314"/>
      <c r="I177" s="314"/>
      <c r="J177" s="314"/>
      <c r="K177" s="314"/>
      <c r="L177" s="314"/>
      <c r="M177" s="283"/>
    </row>
    <row r="178" spans="1:13" ht="22.5" customHeight="1">
      <c r="A178" s="282"/>
      <c r="B178" s="282"/>
      <c r="C178" s="282"/>
      <c r="D178" s="323"/>
      <c r="E178" s="282"/>
      <c r="F178" s="277"/>
      <c r="G178" s="282"/>
      <c r="H178" s="314"/>
      <c r="I178" s="314"/>
      <c r="J178" s="314"/>
      <c r="K178" s="314"/>
      <c r="L178" s="314"/>
      <c r="M178" s="283"/>
    </row>
    <row r="179" spans="1:13" ht="27" customHeight="1" thickBot="1">
      <c r="A179" s="282"/>
      <c r="B179" s="161" t="s">
        <v>268</v>
      </c>
      <c r="C179" s="282"/>
      <c r="D179" s="282"/>
      <c r="E179" s="282"/>
      <c r="F179" s="282"/>
      <c r="G179" s="282"/>
      <c r="H179" s="324"/>
      <c r="I179" s="311"/>
      <c r="J179" s="163"/>
      <c r="K179" s="309"/>
      <c r="L179" s="164" t="str">
        <f>IF(J179="","",J179)</f>
        <v/>
      </c>
      <c r="M179" s="283"/>
    </row>
    <row r="180" spans="1:13" ht="27" customHeight="1" thickBot="1">
      <c r="A180" s="178" t="s">
        <v>26</v>
      </c>
      <c r="B180" s="161" t="s">
        <v>269</v>
      </c>
      <c r="C180" s="282"/>
      <c r="D180" s="282"/>
      <c r="E180" s="282"/>
      <c r="F180" s="282"/>
      <c r="G180" s="282"/>
      <c r="H180" s="324"/>
      <c r="I180" s="311"/>
      <c r="J180" s="163"/>
      <c r="K180" s="309"/>
      <c r="L180" s="164" t="str">
        <f>IF(J180="","",J180)</f>
        <v/>
      </c>
      <c r="M180" s="283"/>
    </row>
    <row r="181" spans="1:13" ht="22.5" customHeight="1">
      <c r="A181" s="282"/>
      <c r="B181" s="282"/>
      <c r="C181" s="282"/>
      <c r="D181" s="323"/>
      <c r="E181" s="282"/>
      <c r="F181" s="277"/>
      <c r="G181" s="282"/>
      <c r="H181" s="324"/>
      <c r="I181" s="314"/>
      <c r="J181" s="314"/>
      <c r="K181" s="314"/>
      <c r="L181" s="314"/>
      <c r="M181" s="283"/>
    </row>
    <row r="182" spans="1:13" ht="27" customHeight="1" thickBot="1">
      <c r="A182" s="282"/>
      <c r="B182" s="176" t="s">
        <v>270</v>
      </c>
      <c r="C182" s="282"/>
      <c r="D182" s="282"/>
      <c r="E182" s="282"/>
      <c r="F182" s="282"/>
      <c r="G182" s="282"/>
      <c r="H182" s="314"/>
      <c r="I182" s="313"/>
      <c r="J182" s="164" t="str">
        <f>IF(SUM(J179:J180)&lt;0.1,"",SUM(J179:J180))</f>
        <v/>
      </c>
      <c r="K182" s="309"/>
      <c r="L182" s="164" t="str">
        <f>IF(J182="","",J182)</f>
        <v/>
      </c>
      <c r="M182" s="283"/>
    </row>
    <row r="183" spans="1:13" ht="21.95" customHeight="1">
      <c r="A183" s="282"/>
      <c r="B183" s="297"/>
      <c r="C183" s="282"/>
      <c r="D183" s="282"/>
      <c r="E183" s="282"/>
      <c r="F183" s="282"/>
      <c r="G183" s="282"/>
      <c r="H183" s="325"/>
      <c r="I183" s="313"/>
      <c r="J183" s="318"/>
      <c r="K183" s="309"/>
      <c r="L183" s="318"/>
      <c r="M183" s="283"/>
    </row>
    <row r="184" spans="1:13" ht="27" customHeight="1">
      <c r="A184" s="161" t="s">
        <v>328</v>
      </c>
      <c r="B184" s="282"/>
      <c r="C184" s="282"/>
      <c r="D184" s="323"/>
      <c r="E184" s="282"/>
      <c r="F184" s="277"/>
      <c r="G184" s="282"/>
      <c r="H184" s="325"/>
      <c r="I184" s="314"/>
      <c r="J184" s="314"/>
      <c r="K184" s="314"/>
      <c r="L184" s="314"/>
      <c r="M184" s="283"/>
    </row>
    <row r="185" spans="1:13" ht="27" customHeight="1">
      <c r="A185" s="171" t="s">
        <v>285</v>
      </c>
      <c r="B185" s="282"/>
      <c r="C185" s="282"/>
      <c r="D185" s="282"/>
      <c r="E185" s="282"/>
      <c r="F185" s="277"/>
      <c r="G185" s="297"/>
      <c r="H185" s="314"/>
      <c r="I185" s="314"/>
      <c r="J185" s="314"/>
      <c r="K185" s="314"/>
      <c r="L185" s="314"/>
      <c r="M185" s="283"/>
    </row>
    <row r="186" spans="1:13" ht="22.5" customHeight="1">
      <c r="A186" s="282"/>
      <c r="B186" s="282"/>
      <c r="C186" s="282"/>
      <c r="D186" s="282"/>
      <c r="E186" s="282"/>
      <c r="F186" s="282"/>
      <c r="G186" s="282"/>
      <c r="H186" s="314"/>
      <c r="I186" s="314"/>
      <c r="J186" s="314"/>
      <c r="K186" s="314"/>
      <c r="L186" s="314"/>
      <c r="M186" s="283"/>
    </row>
    <row r="187" spans="1:13" ht="27" customHeight="1" thickBot="1">
      <c r="A187" s="178" t="s">
        <v>287</v>
      </c>
      <c r="B187" s="161" t="s">
        <v>320</v>
      </c>
      <c r="C187" s="282"/>
      <c r="D187" s="282"/>
      <c r="E187" s="282"/>
      <c r="F187" s="282"/>
      <c r="G187" s="282"/>
      <c r="H187" s="324"/>
      <c r="I187" s="314"/>
      <c r="J187" s="163"/>
      <c r="K187" s="309"/>
      <c r="L187" s="164" t="str">
        <f>IF(J187="","",J187)</f>
        <v/>
      </c>
      <c r="M187" s="283"/>
    </row>
    <row r="188" spans="1:13" ht="27" customHeight="1" thickBot="1">
      <c r="A188" s="178" t="s">
        <v>287</v>
      </c>
      <c r="B188" s="161" t="s">
        <v>366</v>
      </c>
      <c r="C188" s="282"/>
      <c r="D188" s="282"/>
      <c r="E188" s="282"/>
      <c r="F188" s="282"/>
      <c r="G188" s="282"/>
      <c r="H188" s="324"/>
      <c r="I188" s="314"/>
      <c r="J188" s="163"/>
      <c r="K188" s="309"/>
      <c r="L188" s="164" t="str">
        <f>IF(J188="","",J188)</f>
        <v/>
      </c>
      <c r="M188" s="283"/>
    </row>
    <row r="189" spans="1:13" ht="27" customHeight="1" thickBot="1">
      <c r="A189" s="178" t="s">
        <v>26</v>
      </c>
      <c r="B189" s="161" t="s">
        <v>58</v>
      </c>
      <c r="C189" s="282"/>
      <c r="D189" s="282"/>
      <c r="E189" s="282"/>
      <c r="F189" s="282"/>
      <c r="G189" s="282"/>
      <c r="H189" s="324"/>
      <c r="I189" s="314"/>
      <c r="J189" s="163"/>
      <c r="K189" s="309"/>
      <c r="L189" s="164" t="str">
        <f>IF(J189="","",J189)</f>
        <v/>
      </c>
      <c r="M189" s="283"/>
    </row>
    <row r="190" spans="1:13" ht="21.95" customHeight="1">
      <c r="A190" s="282"/>
      <c r="B190" s="288"/>
      <c r="C190" s="282"/>
      <c r="D190" s="282"/>
      <c r="E190" s="282"/>
      <c r="F190" s="282"/>
      <c r="G190" s="282"/>
      <c r="H190" s="314"/>
      <c r="I190" s="314"/>
      <c r="J190" s="317"/>
      <c r="K190" s="309"/>
      <c r="L190" s="313"/>
      <c r="M190" s="283"/>
    </row>
    <row r="191" spans="1:13" ht="27" customHeight="1" thickBot="1">
      <c r="A191" s="288"/>
      <c r="B191" s="176" t="s">
        <v>60</v>
      </c>
      <c r="C191" s="282"/>
      <c r="D191" s="282"/>
      <c r="E191" s="282"/>
      <c r="F191" s="282"/>
      <c r="G191" s="282"/>
      <c r="H191" s="325"/>
      <c r="I191" s="314"/>
      <c r="J191" s="184" t="str">
        <f>IF(SUM(J187:J189)=0,"",SUM(J187:J189))</f>
        <v/>
      </c>
      <c r="K191" s="309"/>
      <c r="L191" s="164" t="str">
        <f>IF(SUM(L187:L189)=0,"",SUM(L187:L189))</f>
        <v/>
      </c>
      <c r="M191" s="283"/>
    </row>
    <row r="192" spans="1:13" ht="21.95" customHeight="1">
      <c r="A192" s="288"/>
      <c r="B192" s="297"/>
      <c r="C192" s="282"/>
      <c r="D192" s="282"/>
      <c r="E192" s="282"/>
      <c r="F192" s="282"/>
      <c r="G192" s="282"/>
      <c r="H192" s="325"/>
      <c r="I192" s="314"/>
      <c r="J192" s="326"/>
      <c r="K192" s="314"/>
      <c r="L192" s="327"/>
      <c r="M192" s="283"/>
    </row>
    <row r="193" spans="1:14" ht="27" customHeight="1">
      <c r="A193" s="161" t="s">
        <v>329</v>
      </c>
      <c r="B193" s="282"/>
      <c r="C193" s="282"/>
      <c r="D193" s="282"/>
      <c r="E193" s="282"/>
      <c r="F193" s="282"/>
      <c r="G193" s="282"/>
      <c r="H193" s="314"/>
      <c r="I193" s="314"/>
      <c r="J193" s="314"/>
      <c r="K193" s="314"/>
      <c r="L193" s="314"/>
      <c r="M193" s="283"/>
    </row>
    <row r="194" spans="1:14" ht="27" customHeight="1">
      <c r="A194" s="171" t="s">
        <v>61</v>
      </c>
      <c r="B194" s="282"/>
      <c r="C194" s="282"/>
      <c r="D194" s="282"/>
      <c r="E194" s="288"/>
      <c r="F194" s="282"/>
      <c r="G194" s="282"/>
      <c r="H194" s="314"/>
      <c r="I194" s="314"/>
      <c r="J194" s="314"/>
      <c r="K194" s="314"/>
      <c r="L194" s="314"/>
      <c r="M194" s="283"/>
    </row>
    <row r="195" spans="1:14" ht="21.95" customHeight="1">
      <c r="A195" s="288"/>
      <c r="B195" s="288"/>
      <c r="C195" s="288"/>
      <c r="D195" s="288"/>
      <c r="E195" s="288"/>
      <c r="F195" s="288"/>
      <c r="G195" s="288"/>
      <c r="H195" s="328"/>
      <c r="I195" s="328"/>
      <c r="J195" s="328"/>
      <c r="K195" s="328"/>
      <c r="L195" s="328"/>
      <c r="M195" s="283"/>
    </row>
    <row r="196" spans="1:14" ht="27" customHeight="1" thickBot="1">
      <c r="A196" s="282"/>
      <c r="B196" s="161" t="s">
        <v>330</v>
      </c>
      <c r="C196" s="282"/>
      <c r="D196" s="282"/>
      <c r="E196" s="282"/>
      <c r="F196" s="282"/>
      <c r="G196" s="282"/>
      <c r="H196" s="185" t="str">
        <f>IF((H129+H148+H173)=0,"",H129+H148+H173)</f>
        <v/>
      </c>
      <c r="I196" s="313"/>
      <c r="J196" s="185" t="str">
        <f>IF((J129+J148+J173+J182+J191)=0,"",J129+J148+J173+J182+J191)</f>
        <v/>
      </c>
      <c r="K196" s="313"/>
      <c r="L196" s="185" t="str">
        <f>IF(H196="","",H196+J196)</f>
        <v/>
      </c>
      <c r="M196" s="283"/>
    </row>
    <row r="197" spans="1:14" ht="27" customHeight="1" thickTop="1">
      <c r="A197" s="329" t="str">
        <f>IF($L196="","",IF($L196=$L27,"","YOU MAY HAVE AN ERROR.  TOTAL SOURCES DO NOT EQUAL TOTAL USES.  PLEASE EXPLAIN AT EXHIBIT A."))</f>
        <v/>
      </c>
      <c r="B197" s="282"/>
      <c r="C197" s="282"/>
      <c r="D197" s="282"/>
      <c r="E197" s="288"/>
      <c r="F197" s="282"/>
      <c r="G197" s="282"/>
      <c r="H197" s="282"/>
      <c r="I197" s="282"/>
      <c r="J197" s="282"/>
      <c r="K197" s="282"/>
      <c r="L197" s="282"/>
      <c r="M197" s="283"/>
    </row>
    <row r="198" spans="1:14" ht="55.5" customHeight="1">
      <c r="A198" s="315" t="s">
        <v>26</v>
      </c>
      <c r="B198" s="342" t="s">
        <v>359</v>
      </c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166"/>
    </row>
    <row r="199" spans="1:14" ht="55.5" customHeight="1">
      <c r="A199" s="188" t="s">
        <v>287</v>
      </c>
      <c r="B199" s="339" t="s">
        <v>357</v>
      </c>
      <c r="C199" s="339"/>
      <c r="D199" s="339"/>
      <c r="E199" s="339"/>
      <c r="F199" s="339"/>
      <c r="G199" s="339"/>
      <c r="H199" s="339"/>
      <c r="I199" s="339"/>
      <c r="J199" s="339"/>
      <c r="K199" s="339"/>
      <c r="L199" s="339"/>
      <c r="M199" s="339"/>
    </row>
    <row r="200" spans="1:14" ht="10.5" customHeight="1">
      <c r="A200" s="188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</row>
    <row r="201" spans="1:14" ht="27" customHeight="1">
      <c r="A201" s="301"/>
      <c r="B201" s="277"/>
      <c r="C201" s="282"/>
      <c r="D201" s="282"/>
      <c r="E201" s="288"/>
      <c r="F201" s="282"/>
      <c r="G201" s="282"/>
      <c r="H201" s="282"/>
      <c r="I201" s="282"/>
      <c r="J201" s="282"/>
      <c r="K201" s="282"/>
      <c r="L201" s="305" t="str">
        <f>"Application #: "&amp;IF(COSTS!$K$6="","",COSTS!$K$6)</f>
        <v xml:space="preserve">Application #: </v>
      </c>
      <c r="M201" s="283"/>
    </row>
    <row r="202" spans="1:14" ht="27" customHeight="1">
      <c r="A202" s="161" t="s">
        <v>62</v>
      </c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5"/>
      <c r="N202" s="1"/>
    </row>
    <row r="203" spans="1:14" ht="27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5"/>
      <c r="N203" s="1"/>
    </row>
    <row r="204" spans="1:14" ht="27" customHeight="1">
      <c r="A204" s="173" t="s">
        <v>63</v>
      </c>
      <c r="B204" s="161" t="s">
        <v>64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5"/>
      <c r="N204" s="1"/>
    </row>
    <row r="205" spans="1:14" ht="27" customHeight="1" thickBot="1">
      <c r="A205" s="282"/>
      <c r="B205" s="282" t="s">
        <v>65</v>
      </c>
      <c r="C205" s="282"/>
      <c r="D205" s="186" t="str">
        <f>IF(L48="","","Please type in an explanation here.")</f>
        <v/>
      </c>
      <c r="E205" s="186"/>
      <c r="F205" s="186"/>
      <c r="G205" s="186"/>
      <c r="H205" s="186"/>
      <c r="I205" s="186"/>
      <c r="J205" s="186"/>
      <c r="K205" s="186"/>
      <c r="L205" s="186"/>
      <c r="M205" s="285"/>
      <c r="N205" s="1"/>
    </row>
    <row r="206" spans="1:14" ht="27" customHeight="1">
      <c r="A206" s="282"/>
      <c r="B206" s="282"/>
      <c r="C206" s="282"/>
      <c r="D206" s="330"/>
      <c r="E206" s="330"/>
      <c r="F206" s="330"/>
      <c r="G206" s="330"/>
      <c r="H206" s="330"/>
      <c r="I206" s="330"/>
      <c r="J206" s="330"/>
      <c r="K206" s="330"/>
      <c r="L206" s="330"/>
      <c r="M206" s="285"/>
      <c r="N206" s="1"/>
    </row>
    <row r="207" spans="1:14" ht="27" customHeight="1" thickBot="1">
      <c r="A207" s="282"/>
      <c r="B207" s="186"/>
      <c r="C207" s="186"/>
      <c r="D207" s="186"/>
      <c r="E207" s="186"/>
      <c r="F207" s="186"/>
      <c r="G207" s="186"/>
      <c r="H207" s="186"/>
      <c r="I207" s="186"/>
      <c r="J207" s="186"/>
      <c r="K207" s="186"/>
      <c r="L207" s="186"/>
      <c r="M207" s="285"/>
      <c r="N207" s="1"/>
    </row>
    <row r="208" spans="1:14" ht="27" customHeight="1">
      <c r="A208" s="282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  <c r="L208" s="331"/>
      <c r="M208" s="285"/>
      <c r="N208" s="1"/>
    </row>
    <row r="209" spans="1:14" ht="27" customHeight="1" thickBot="1">
      <c r="A209" s="282"/>
      <c r="B209" s="186"/>
      <c r="C209" s="186"/>
      <c r="D209" s="186"/>
      <c r="E209" s="186"/>
      <c r="F209" s="186"/>
      <c r="G209" s="186"/>
      <c r="H209" s="186"/>
      <c r="I209" s="186"/>
      <c r="J209" s="186"/>
      <c r="K209" s="186"/>
      <c r="L209" s="186"/>
      <c r="M209" s="285"/>
      <c r="N209" s="1"/>
    </row>
    <row r="210" spans="1:14" ht="27" customHeight="1">
      <c r="A210" s="282"/>
      <c r="B210" s="282"/>
      <c r="C210" s="282"/>
      <c r="D210" s="330"/>
      <c r="E210" s="330"/>
      <c r="F210" s="330"/>
      <c r="G210" s="330"/>
      <c r="H210" s="330"/>
      <c r="I210" s="330"/>
      <c r="J210" s="330"/>
      <c r="K210" s="330"/>
      <c r="L210" s="330"/>
      <c r="M210" s="285"/>
      <c r="N210" s="1"/>
    </row>
    <row r="211" spans="1:14" ht="27" customHeight="1" thickBot="1">
      <c r="A211" s="282"/>
      <c r="B211" s="282" t="s">
        <v>66</v>
      </c>
      <c r="C211" s="186" t="str">
        <f>IF(L55="","","Please type in an explanation here.")</f>
        <v/>
      </c>
      <c r="D211" s="187"/>
      <c r="E211" s="187"/>
      <c r="F211" s="187"/>
      <c r="G211" s="187"/>
      <c r="H211" s="187"/>
      <c r="I211" s="187"/>
      <c r="J211" s="187"/>
      <c r="K211" s="187"/>
      <c r="L211" s="187"/>
      <c r="M211" s="285"/>
      <c r="N211" s="1"/>
    </row>
    <row r="212" spans="1:14" ht="27" customHeight="1">
      <c r="A212" s="282"/>
      <c r="B212" s="282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285"/>
      <c r="N212" s="1"/>
    </row>
    <row r="213" spans="1:14" ht="27" customHeight="1" thickBot="1">
      <c r="A213" s="282"/>
      <c r="B213" s="186"/>
      <c r="C213" s="186"/>
      <c r="D213" s="186"/>
      <c r="E213" s="186"/>
      <c r="F213" s="186"/>
      <c r="G213" s="186"/>
      <c r="H213" s="186"/>
      <c r="I213" s="186"/>
      <c r="J213" s="186"/>
      <c r="K213" s="186"/>
      <c r="L213" s="186"/>
      <c r="M213" s="285"/>
      <c r="N213" s="1"/>
    </row>
    <row r="214" spans="1:14" ht="27" customHeight="1">
      <c r="A214" s="28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285"/>
      <c r="N214" s="1"/>
    </row>
    <row r="215" spans="1:14" ht="27" customHeight="1" thickBot="1">
      <c r="A215" s="282"/>
      <c r="B215" s="186"/>
      <c r="C215" s="186"/>
      <c r="D215" s="186"/>
      <c r="E215" s="186"/>
      <c r="F215" s="186"/>
      <c r="G215" s="186"/>
      <c r="H215" s="186"/>
      <c r="I215" s="186"/>
      <c r="J215" s="186"/>
      <c r="K215" s="186"/>
      <c r="L215" s="186"/>
      <c r="M215" s="285"/>
      <c r="N215" s="1"/>
    </row>
    <row r="216" spans="1:14" ht="27" customHeight="1">
      <c r="A216" s="282"/>
      <c r="B216" s="335"/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285"/>
      <c r="N216" s="1"/>
    </row>
    <row r="217" spans="1:14" ht="27" customHeight="1">
      <c r="A217" s="173" t="s">
        <v>67</v>
      </c>
      <c r="B217" s="161" t="s">
        <v>68</v>
      </c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5"/>
      <c r="N217" s="1"/>
    </row>
    <row r="218" spans="1:14" ht="27" customHeight="1" thickBot="1">
      <c r="A218" s="282"/>
      <c r="B218" s="282" t="s">
        <v>69</v>
      </c>
      <c r="C218" s="282"/>
      <c r="D218" s="186" t="str">
        <f>IF(L94="","","You need to type in an explanation here")</f>
        <v/>
      </c>
      <c r="E218" s="186"/>
      <c r="F218" s="186"/>
      <c r="G218" s="186"/>
      <c r="H218" s="186"/>
      <c r="I218" s="186"/>
      <c r="J218" s="186"/>
      <c r="K218" s="186"/>
      <c r="L218" s="186"/>
      <c r="M218" s="285"/>
      <c r="N218" s="1"/>
    </row>
    <row r="219" spans="1:14" ht="27" customHeight="1">
      <c r="A219" s="282"/>
      <c r="B219" s="288"/>
      <c r="C219" s="288"/>
      <c r="D219" s="333"/>
      <c r="E219" s="333"/>
      <c r="F219" s="333"/>
      <c r="G219" s="333"/>
      <c r="H219" s="333"/>
      <c r="I219" s="333"/>
      <c r="J219" s="333"/>
      <c r="K219" s="333"/>
      <c r="L219" s="333"/>
      <c r="M219" s="285"/>
      <c r="N219" s="1"/>
    </row>
    <row r="220" spans="1:14" ht="27" customHeight="1" thickBot="1">
      <c r="A220" s="282"/>
      <c r="B220" s="186"/>
      <c r="C220" s="186"/>
      <c r="D220" s="186"/>
      <c r="E220" s="186"/>
      <c r="F220" s="186"/>
      <c r="G220" s="186"/>
      <c r="H220" s="186"/>
      <c r="I220" s="186"/>
      <c r="J220" s="186"/>
      <c r="K220" s="186"/>
      <c r="L220" s="186"/>
      <c r="M220" s="285"/>
      <c r="N220" s="1"/>
    </row>
    <row r="221" spans="1:14" ht="27" customHeight="1">
      <c r="A221" s="28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285"/>
      <c r="N221" s="1"/>
    </row>
    <row r="222" spans="1:14" ht="27" customHeight="1" thickBot="1">
      <c r="A222" s="282"/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285"/>
      <c r="N222" s="1"/>
    </row>
    <row r="223" spans="1:14" ht="27" customHeight="1">
      <c r="A223" s="282"/>
      <c r="B223" s="161" t="s">
        <v>332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5"/>
      <c r="N223" s="1"/>
    </row>
    <row r="224" spans="1:14" ht="27" customHeight="1">
      <c r="A224" s="282"/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5"/>
    </row>
    <row r="225" spans="1:13" ht="27" customHeight="1" thickBot="1">
      <c r="A225" s="282"/>
      <c r="B225" s="186" t="str">
        <f>IF(L105="","","Please type in an explanation here.")</f>
        <v/>
      </c>
      <c r="C225" s="186"/>
      <c r="D225" s="186"/>
      <c r="E225" s="186"/>
      <c r="F225" s="186"/>
      <c r="G225" s="186"/>
      <c r="H225" s="186"/>
      <c r="I225" s="186"/>
      <c r="J225" s="186"/>
      <c r="K225" s="186"/>
      <c r="L225" s="186"/>
      <c r="M225" s="285"/>
    </row>
    <row r="226" spans="1:13" ht="27" customHeight="1">
      <c r="A226" s="28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285"/>
    </row>
    <row r="227" spans="1:13" ht="27" customHeight="1" thickBot="1">
      <c r="A227" s="282"/>
      <c r="B227" s="186"/>
      <c r="C227" s="186"/>
      <c r="D227" s="186"/>
      <c r="E227" s="186"/>
      <c r="F227" s="186"/>
      <c r="G227" s="186"/>
      <c r="H227" s="186"/>
      <c r="I227" s="186"/>
      <c r="J227" s="186"/>
      <c r="K227" s="186"/>
      <c r="L227" s="186"/>
      <c r="M227" s="277"/>
    </row>
    <row r="228" spans="1:13" ht="27" customHeight="1">
      <c r="A228" s="282"/>
      <c r="B228" s="331"/>
      <c r="C228" s="331"/>
      <c r="D228" s="331"/>
      <c r="E228" s="331"/>
      <c r="F228" s="331"/>
      <c r="G228" s="331"/>
      <c r="H228" s="331"/>
      <c r="I228" s="331"/>
      <c r="J228" s="331"/>
      <c r="K228" s="331"/>
      <c r="L228" s="331"/>
      <c r="M228" s="277"/>
    </row>
    <row r="229" spans="1:13" ht="27" customHeight="1" thickBot="1">
      <c r="A229" s="282"/>
      <c r="B229" s="186"/>
      <c r="C229" s="186"/>
      <c r="D229" s="186"/>
      <c r="E229" s="186"/>
      <c r="F229" s="186"/>
      <c r="G229" s="186"/>
      <c r="H229" s="186"/>
      <c r="I229" s="186"/>
      <c r="J229" s="186"/>
      <c r="K229" s="186"/>
      <c r="L229" s="186"/>
      <c r="M229" s="277"/>
    </row>
    <row r="230" spans="1:13" ht="27" customHeight="1">
      <c r="A230" s="282"/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277"/>
    </row>
    <row r="231" spans="1:13" ht="27" customHeight="1">
      <c r="A231" s="173" t="s">
        <v>70</v>
      </c>
      <c r="B231" s="161" t="s">
        <v>73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5"/>
    </row>
    <row r="232" spans="1:13" ht="27" customHeight="1" thickBot="1">
      <c r="A232" s="282"/>
      <c r="B232" s="282" t="s">
        <v>66</v>
      </c>
      <c r="C232" s="186" t="str">
        <f>IF(L138="","","You will have to type in an explanation here")</f>
        <v/>
      </c>
      <c r="D232" s="186"/>
      <c r="E232" s="186"/>
      <c r="F232" s="186"/>
      <c r="G232" s="186"/>
      <c r="H232" s="186"/>
      <c r="I232" s="186"/>
      <c r="J232" s="186"/>
      <c r="K232" s="186"/>
      <c r="L232" s="186"/>
      <c r="M232" s="285"/>
    </row>
    <row r="233" spans="1:13" ht="27" customHeight="1">
      <c r="A233" s="282"/>
      <c r="B233" s="288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285"/>
    </row>
    <row r="234" spans="1:13" ht="27" customHeight="1" thickBot="1">
      <c r="A234" s="282"/>
      <c r="B234" s="186"/>
      <c r="C234" s="186"/>
      <c r="D234" s="186"/>
      <c r="E234" s="186"/>
      <c r="F234" s="186"/>
      <c r="G234" s="186"/>
      <c r="H234" s="186"/>
      <c r="I234" s="186"/>
      <c r="J234" s="186"/>
      <c r="K234" s="186"/>
      <c r="L234" s="186"/>
      <c r="M234" s="285"/>
    </row>
    <row r="235" spans="1:13" ht="27" customHeight="1">
      <c r="A235" s="28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285"/>
    </row>
    <row r="236" spans="1:13" ht="27" customHeight="1" thickBot="1">
      <c r="A236" s="282"/>
      <c r="B236" s="186"/>
      <c r="C236" s="186"/>
      <c r="D236" s="186"/>
      <c r="E236" s="186"/>
      <c r="F236" s="186"/>
      <c r="G236" s="186"/>
      <c r="H236" s="186"/>
      <c r="I236" s="186"/>
      <c r="J236" s="186"/>
      <c r="K236" s="186"/>
      <c r="L236" s="186"/>
      <c r="M236" s="285"/>
    </row>
    <row r="237" spans="1:13" ht="27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5"/>
    </row>
    <row r="238" spans="1:13" ht="27" customHeight="1">
      <c r="A238" s="173" t="s">
        <v>72</v>
      </c>
      <c r="B238" s="161" t="s">
        <v>71</v>
      </c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5"/>
    </row>
    <row r="239" spans="1:13" ht="27" customHeight="1">
      <c r="A239" s="289"/>
      <c r="B239" s="161" t="s">
        <v>363</v>
      </c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5"/>
    </row>
    <row r="240" spans="1:13" ht="27" customHeight="1">
      <c r="A240" s="289"/>
      <c r="B240" s="161" t="s">
        <v>364</v>
      </c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5"/>
    </row>
    <row r="241" spans="1:13" ht="27" customHeight="1">
      <c r="A241" s="289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5"/>
    </row>
    <row r="242" spans="1:13" ht="27" customHeight="1" thickBot="1">
      <c r="A242" s="282"/>
      <c r="B242" s="186" t="str">
        <f>IF(L145="","","You will have to type in an explanation here")</f>
        <v/>
      </c>
      <c r="C242" s="186"/>
      <c r="D242" s="186"/>
      <c r="E242" s="186"/>
      <c r="F242" s="186"/>
      <c r="G242" s="186"/>
      <c r="H242" s="186"/>
      <c r="I242" s="186"/>
      <c r="J242" s="186"/>
      <c r="K242" s="186"/>
      <c r="L242" s="186"/>
      <c r="M242" s="285"/>
    </row>
    <row r="243" spans="1:13" ht="27" customHeight="1">
      <c r="A243" s="282"/>
      <c r="B243" s="288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285"/>
    </row>
    <row r="244" spans="1:13" ht="27" customHeight="1" thickBot="1">
      <c r="A244" s="282"/>
      <c r="B244" s="186"/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285"/>
    </row>
    <row r="245" spans="1:13" ht="27" customHeight="1">
      <c r="A245" s="282"/>
      <c r="B245" s="331"/>
      <c r="C245" s="331"/>
      <c r="D245" s="331"/>
      <c r="E245" s="331"/>
      <c r="F245" s="331"/>
      <c r="G245" s="331"/>
      <c r="H245" s="331"/>
      <c r="I245" s="331"/>
      <c r="J245" s="331"/>
      <c r="K245" s="331"/>
      <c r="L245" s="331"/>
      <c r="M245" s="277"/>
    </row>
    <row r="246" spans="1:13" ht="27" customHeight="1" thickBot="1">
      <c r="A246" s="282"/>
      <c r="B246" s="186"/>
      <c r="C246" s="186"/>
      <c r="D246" s="186"/>
      <c r="E246" s="186"/>
      <c r="F246" s="186"/>
      <c r="G246" s="186"/>
      <c r="H246" s="186"/>
      <c r="I246" s="186"/>
      <c r="J246" s="186"/>
      <c r="K246" s="186"/>
      <c r="L246" s="186"/>
      <c r="M246" s="277"/>
    </row>
    <row r="247" spans="1:13" ht="27" customHeight="1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</row>
    <row r="248" spans="1:13" ht="27" customHeight="1">
      <c r="A248" s="173" t="s">
        <v>373</v>
      </c>
      <c r="B248" s="161" t="s">
        <v>374</v>
      </c>
      <c r="C248" s="161"/>
      <c r="D248" s="161"/>
      <c r="E248" s="282"/>
      <c r="F248" s="282"/>
      <c r="G248" s="282"/>
      <c r="H248" s="282"/>
      <c r="I248" s="282"/>
      <c r="J248" s="282"/>
      <c r="K248" s="282"/>
      <c r="L248" s="282"/>
      <c r="M248" s="285"/>
    </row>
    <row r="249" spans="1:13" ht="27" customHeight="1" thickBot="1">
      <c r="A249" s="161"/>
      <c r="B249" s="161" t="s">
        <v>375</v>
      </c>
      <c r="C249" s="336"/>
      <c r="D249" s="336"/>
      <c r="E249" s="186"/>
      <c r="F249" s="186"/>
      <c r="G249" s="186"/>
      <c r="H249" s="186"/>
      <c r="I249" s="186"/>
      <c r="J249" s="186"/>
      <c r="K249" s="186"/>
      <c r="L249" s="186"/>
      <c r="M249" s="285"/>
    </row>
    <row r="250" spans="1:13" ht="27" customHeight="1">
      <c r="A250" s="282"/>
      <c r="B250" s="288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285"/>
    </row>
    <row r="251" spans="1:13" ht="27" customHeight="1" thickBot="1">
      <c r="A251" s="282"/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285"/>
    </row>
    <row r="252" spans="1:13" ht="27" customHeight="1">
      <c r="A252" s="28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285"/>
    </row>
    <row r="253" spans="1:13" ht="27" customHeight="1" thickBot="1">
      <c r="A253" s="282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285"/>
    </row>
    <row r="254" spans="1:13" ht="27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5"/>
    </row>
    <row r="255" spans="1:13" ht="27" customHeight="1">
      <c r="A255" s="173" t="s">
        <v>288</v>
      </c>
      <c r="B255" s="161" t="s">
        <v>289</v>
      </c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77"/>
    </row>
    <row r="256" spans="1:13" ht="27" customHeight="1">
      <c r="A256" s="289"/>
      <c r="B256" s="161" t="s">
        <v>290</v>
      </c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77"/>
    </row>
    <row r="257" spans="1:13" ht="27" customHeight="1">
      <c r="A257" s="289"/>
      <c r="B257" s="161" t="s">
        <v>358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77"/>
    </row>
    <row r="258" spans="1:13" ht="27" customHeight="1">
      <c r="A258" s="289"/>
      <c r="B258" s="161" t="s">
        <v>365</v>
      </c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77"/>
    </row>
    <row r="259" spans="1:13" ht="27" customHeight="1">
      <c r="A259" s="289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77"/>
    </row>
    <row r="260" spans="1:13" ht="27" customHeight="1" thickBot="1">
      <c r="A260" s="282"/>
      <c r="B260" s="186" t="str">
        <f>IF(L161="","","You will have to type in an explanation here")</f>
        <v/>
      </c>
      <c r="C260" s="186"/>
      <c r="D260" s="186"/>
      <c r="E260" s="186"/>
      <c r="F260" s="186"/>
      <c r="G260" s="186"/>
      <c r="H260" s="186"/>
      <c r="I260" s="186"/>
      <c r="J260" s="186"/>
      <c r="K260" s="186"/>
      <c r="L260" s="186"/>
      <c r="M260" s="277"/>
    </row>
    <row r="261" spans="1:13" ht="27" customHeight="1">
      <c r="A261" s="282"/>
      <c r="B261" s="288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277"/>
    </row>
    <row r="262" spans="1:13" ht="27" customHeight="1" thickBot="1">
      <c r="A262" s="282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277"/>
    </row>
    <row r="263" spans="1:13" ht="27" customHeight="1">
      <c r="A263" s="282"/>
      <c r="B263" s="331"/>
      <c r="C263" s="331"/>
      <c r="D263" s="331"/>
      <c r="E263" s="331"/>
      <c r="F263" s="331"/>
      <c r="G263" s="331"/>
      <c r="H263" s="331"/>
      <c r="I263" s="331"/>
      <c r="J263" s="331"/>
      <c r="K263" s="331"/>
      <c r="L263" s="331"/>
      <c r="M263" s="277"/>
    </row>
    <row r="264" spans="1:13" ht="27" customHeight="1" thickBot="1">
      <c r="A264" s="282"/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277"/>
    </row>
    <row r="265" spans="1:13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</row>
    <row r="266" spans="1:13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</row>
    <row r="267" spans="1:13">
      <c r="A267" s="165"/>
      <c r="B267" s="165" t="s">
        <v>362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</row>
    <row r="268" spans="1:13" ht="9.75" customHeight="1">
      <c r="A268" s="165"/>
      <c r="B268" s="165"/>
      <c r="C268" s="165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</row>
    <row r="269" spans="1:13">
      <c r="A269" s="165"/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</row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5.9" customHeight="1"/>
    <row r="386" ht="25.9" customHeight="1"/>
    <row r="387" ht="25.9" customHeight="1"/>
  </sheetData>
  <sheetProtection algorithmName="SHA-512" hashValue="gs3JsIF/Ai5NLM0jrCL5KLZ5WNL+q1jo30V0qcTW3k08VaEi1oZLIFlvhcFhdzOCvtjjWeuQx8VMhbSAr+IE+w==" saltValue="DCrtof93QeL9uD515G6jKA==" spinCount="100000" sheet="1" objects="1" scenarios="1" selectLockedCells="1"/>
  <mergeCells count="8">
    <mergeCell ref="A2:M2"/>
    <mergeCell ref="A3:M3"/>
    <mergeCell ref="B199:M199"/>
    <mergeCell ref="C6:H6"/>
    <mergeCell ref="K6:L6"/>
    <mergeCell ref="B69:L69"/>
    <mergeCell ref="B131:L131"/>
    <mergeCell ref="B198:L198"/>
  </mergeCells>
  <phoneticPr fontId="0" type="noConversion"/>
  <dataValidations xWindow="455" yWindow="385" count="1">
    <dataValidation type="whole" allowBlank="1" showInputMessage="1" showErrorMessage="1" error="Please enter a whole number." sqref="I179:J180 H79:J105 I48:I55 H47:H55 H144:H146 H113:J121 J47:J55 H168:J171 J144:J146 J187:J189 H16:H25 H61:J63">
      <formula1>0</formula1>
      <formula2>100000000</formula2>
    </dataValidation>
  </dataValidations>
  <pageMargins left="0.5" right="0.25" top="0.5" bottom="0.5" header="0.5" footer="0.4"/>
  <pageSetup scale="41" orientation="portrait" r:id="rId1"/>
  <headerFooter alignWithMargins="0">
    <oddHeader xml:space="preserve">&amp;R&amp;14
</oddHeader>
    <oddFooter xml:space="preserve">&amp;LHC Development Final Cost Certification (DFCC)
&amp;10 67-21.027(6), F.A.C.
&amp;8Rev. August 2016&amp;RPage &amp;P
</oddFooter>
  </headerFooter>
  <rowBreaks count="4" manualBreakCount="4">
    <brk id="70" max="16383" man="1"/>
    <brk id="131" max="12" man="1"/>
    <brk id="200" max="16383" man="1"/>
    <brk id="3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46"/>
      <c r="G1" s="72"/>
      <c r="H1" s="248" t="str">
        <f>"Application #: "&amp;IF(COSTS!$K$6="","",COSTS!$K$6)</f>
        <v xml:space="preserve">Application #: </v>
      </c>
      <c r="I1" s="78"/>
    </row>
    <row r="2" spans="1:13">
      <c r="A2" s="191" t="s">
        <v>74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192"/>
      <c r="B3" s="192"/>
      <c r="C3" s="192"/>
      <c r="D3" s="192"/>
      <c r="E3" s="192"/>
      <c r="F3" s="192"/>
      <c r="G3" s="192"/>
      <c r="H3" s="192"/>
      <c r="I3" s="192"/>
      <c r="J3" s="48"/>
    </row>
    <row r="4" spans="1:13">
      <c r="A4" s="191" t="s">
        <v>75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193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 ht="24" thickBot="1">
      <c r="A6" s="79" t="s">
        <v>76</v>
      </c>
      <c r="B6" s="194"/>
      <c r="C6" s="347"/>
      <c r="D6" s="347"/>
      <c r="E6" s="347"/>
      <c r="F6" s="347"/>
      <c r="G6" s="347"/>
      <c r="H6" s="347"/>
      <c r="I6" s="192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352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353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354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192"/>
      <c r="B11" s="192"/>
      <c r="C11" s="192"/>
      <c r="D11" s="192"/>
      <c r="E11" s="192"/>
      <c r="F11" s="192"/>
      <c r="G11" s="192"/>
      <c r="H11" s="192"/>
      <c r="I11" s="192"/>
      <c r="J11" s="48"/>
    </row>
    <row r="12" spans="1:13" ht="24" thickBot="1">
      <c r="A12" s="79" t="s">
        <v>77</v>
      </c>
      <c r="B12" s="79"/>
      <c r="C12" s="103"/>
      <c r="D12" s="79" t="s">
        <v>219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195"/>
      <c r="D13" s="79" t="s">
        <v>281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34" t="s">
        <v>78</v>
      </c>
      <c r="B15" s="192"/>
      <c r="C15" s="192"/>
      <c r="D15" s="192"/>
      <c r="E15" s="192"/>
      <c r="F15" s="192"/>
      <c r="G15" s="192"/>
      <c r="H15" s="192"/>
      <c r="I15" s="192"/>
      <c r="J15" s="48"/>
    </row>
    <row r="16" spans="1:13">
      <c r="A16" s="192"/>
      <c r="B16" s="192"/>
      <c r="C16" s="192"/>
      <c r="D16" s="192"/>
      <c r="E16" s="192"/>
      <c r="F16" s="192"/>
      <c r="G16" s="192"/>
      <c r="H16" s="192"/>
      <c r="I16" s="192"/>
      <c r="J16" s="48"/>
    </row>
    <row r="17" spans="1:13" ht="24" thickBot="1">
      <c r="A17" s="192"/>
      <c r="B17" s="192"/>
      <c r="C17" s="192"/>
      <c r="D17" s="104"/>
      <c r="E17" s="78" t="s">
        <v>280</v>
      </c>
      <c r="F17" s="192"/>
      <c r="G17" s="192"/>
      <c r="H17" s="192"/>
      <c r="I17" s="192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81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355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189" t="s">
        <v>82</v>
      </c>
      <c r="B22" s="79" t="s">
        <v>239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192"/>
      <c r="B23" s="192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79</v>
      </c>
      <c r="G24" s="105"/>
      <c r="H24" s="79" t="s">
        <v>80</v>
      </c>
      <c r="I24" s="192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196"/>
      <c r="H25" s="79"/>
      <c r="I25" s="196"/>
      <c r="J25" s="47"/>
      <c r="K25" s="4"/>
      <c r="L25" s="4"/>
      <c r="M25" s="4"/>
    </row>
    <row r="26" spans="1:13" ht="24" thickBot="1">
      <c r="A26" s="79"/>
      <c r="B26" s="79" t="s">
        <v>83</v>
      </c>
      <c r="C26" s="79"/>
      <c r="D26" s="79"/>
      <c r="E26" s="106"/>
      <c r="F26" s="79" t="s">
        <v>84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85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227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79</v>
      </c>
      <c r="G31" s="105"/>
      <c r="H31" s="79" t="s">
        <v>80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196"/>
      <c r="F32" s="79"/>
      <c r="G32" s="196"/>
      <c r="H32" s="79"/>
      <c r="I32" s="79"/>
      <c r="J32" s="47"/>
      <c r="K32" s="4"/>
      <c r="L32" s="4"/>
      <c r="M32" s="4"/>
    </row>
    <row r="33" spans="1:13">
      <c r="A33" s="197" t="s">
        <v>86</v>
      </c>
      <c r="B33" s="192" t="s">
        <v>240</v>
      </c>
      <c r="C33" s="192"/>
      <c r="D33" s="192"/>
      <c r="E33" s="192"/>
      <c r="F33" s="192"/>
      <c r="G33" s="192"/>
      <c r="H33" s="192"/>
      <c r="I33" s="192"/>
      <c r="J33" s="48"/>
      <c r="K33" s="4"/>
      <c r="L33" s="4"/>
      <c r="M33" s="4"/>
    </row>
    <row r="34" spans="1:13">
      <c r="A34" s="192"/>
      <c r="B34" s="192" t="s">
        <v>178</v>
      </c>
      <c r="C34" s="192"/>
      <c r="D34" s="192"/>
      <c r="E34" s="192"/>
      <c r="F34" s="192"/>
      <c r="G34" s="192"/>
      <c r="H34" s="192"/>
      <c r="I34" s="192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79</v>
      </c>
      <c r="G35" s="105"/>
      <c r="H35" s="79" t="s">
        <v>80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197" t="s">
        <v>308</v>
      </c>
      <c r="B37" s="79" t="s">
        <v>238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189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189"/>
      <c r="B39" s="79"/>
      <c r="C39" s="79"/>
      <c r="D39" s="78"/>
      <c r="E39" s="105"/>
      <c r="F39" s="79" t="s">
        <v>79</v>
      </c>
      <c r="G39" s="105"/>
      <c r="H39" s="79" t="s">
        <v>80</v>
      </c>
      <c r="I39" s="79"/>
      <c r="J39" s="47"/>
      <c r="K39" s="4"/>
      <c r="L39" s="4"/>
      <c r="M39" s="4"/>
    </row>
    <row r="40" spans="1:13">
      <c r="A40" s="189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197" t="s">
        <v>311</v>
      </c>
      <c r="B41" s="79" t="s">
        <v>309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197"/>
      <c r="B42" s="79" t="s">
        <v>310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42" t="s">
        <v>313</v>
      </c>
      <c r="G44" s="235"/>
      <c r="H44" s="79" t="s">
        <v>87</v>
      </c>
      <c r="I44" s="79"/>
      <c r="J44" s="47"/>
      <c r="K44" s="4"/>
      <c r="L44" s="4"/>
      <c r="M44" s="4"/>
    </row>
    <row r="45" spans="1:13">
      <c r="A45" s="169"/>
      <c r="B45" s="169"/>
      <c r="C45" s="237"/>
      <c r="D45" s="79"/>
      <c r="E45" s="79"/>
      <c r="F45" s="79"/>
      <c r="G45" s="236"/>
      <c r="H45" s="79"/>
      <c r="I45" s="79"/>
      <c r="J45" s="47"/>
      <c r="K45" s="4"/>
      <c r="L45" s="4"/>
      <c r="M45" s="4"/>
    </row>
    <row r="46" spans="1:13">
      <c r="A46" s="238" t="s">
        <v>312</v>
      </c>
      <c r="B46" s="239" t="s">
        <v>336</v>
      </c>
      <c r="C46" s="169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69"/>
      <c r="B47" s="239" t="s">
        <v>337</v>
      </c>
      <c r="C47" s="240"/>
      <c r="D47" s="79"/>
      <c r="E47" s="79"/>
      <c r="F47" s="192"/>
      <c r="G47" s="192"/>
      <c r="H47" s="79"/>
      <c r="I47" s="192"/>
      <c r="J47" s="48"/>
      <c r="K47" s="4"/>
      <c r="L47" s="4"/>
      <c r="M47" s="9"/>
    </row>
    <row r="48" spans="1:13" ht="20.100000000000001" customHeight="1">
      <c r="A48" s="169"/>
      <c r="B48" s="165"/>
      <c r="C48" s="240"/>
      <c r="D48" s="79"/>
      <c r="E48" s="79"/>
      <c r="F48" s="198"/>
      <c r="G48" s="79"/>
      <c r="H48" s="79"/>
      <c r="I48" s="192"/>
      <c r="J48" s="48"/>
      <c r="K48" s="4"/>
      <c r="L48" s="4"/>
      <c r="M48" s="9"/>
    </row>
    <row r="49" spans="1:13" ht="24" thickBot="1">
      <c r="A49" s="169"/>
      <c r="B49" s="241"/>
      <c r="D49" s="79"/>
      <c r="E49" s="79"/>
      <c r="F49" s="243" t="s">
        <v>314</v>
      </c>
      <c r="G49" s="199" t="str">
        <f>IF(AND(G39="",E39=""),"",IF(G39="",100,'APPLIC. FRACT.'!D39*100))</f>
        <v/>
      </c>
      <c r="H49" s="79" t="s">
        <v>87</v>
      </c>
      <c r="I49" s="192"/>
      <c r="J49" s="48"/>
      <c r="K49" s="4"/>
      <c r="L49" s="4"/>
      <c r="M49" s="9"/>
    </row>
    <row r="50" spans="1:13">
      <c r="A50" s="169"/>
      <c r="B50" s="354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54"/>
      <c r="D50" s="354"/>
      <c r="E50" s="354"/>
      <c r="F50" s="354"/>
      <c r="G50" s="354"/>
      <c r="H50" s="354"/>
      <c r="I50" s="354"/>
      <c r="J50" s="47"/>
      <c r="K50" s="4"/>
      <c r="L50" s="4"/>
      <c r="M50" s="9"/>
    </row>
    <row r="51" spans="1:13">
      <c r="A51" s="169"/>
      <c r="B51" s="354"/>
      <c r="C51" s="354"/>
      <c r="D51" s="354"/>
      <c r="E51" s="354"/>
      <c r="F51" s="354"/>
      <c r="G51" s="354"/>
      <c r="H51" s="354"/>
      <c r="I51" s="354"/>
      <c r="J51" s="47"/>
      <c r="K51" s="4"/>
      <c r="L51" s="4"/>
      <c r="M51" s="9"/>
    </row>
    <row r="52" spans="1:13">
      <c r="A52" s="169"/>
      <c r="B52" s="354"/>
      <c r="C52" s="354"/>
      <c r="D52" s="354"/>
      <c r="E52" s="354"/>
      <c r="F52" s="354"/>
      <c r="G52" s="354"/>
      <c r="H52" s="354"/>
      <c r="I52" s="354"/>
      <c r="J52" s="47"/>
      <c r="K52" s="4"/>
      <c r="L52" s="4"/>
      <c r="M52" s="9"/>
    </row>
    <row r="53" spans="1:13">
      <c r="A53" s="197" t="s">
        <v>88</v>
      </c>
      <c r="B53" s="79" t="s">
        <v>293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294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295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220</v>
      </c>
      <c r="F57" s="105"/>
      <c r="G57" s="79" t="s">
        <v>80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196"/>
      <c r="E58" s="79"/>
      <c r="F58" s="196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296</v>
      </c>
      <c r="C59" s="93"/>
      <c r="D59" s="93"/>
      <c r="E59" s="93"/>
      <c r="F59" s="93"/>
      <c r="G59" s="93"/>
      <c r="H59" s="93"/>
      <c r="I59" s="200"/>
      <c r="K59" s="10"/>
      <c r="L59" s="10"/>
      <c r="M59" s="11"/>
    </row>
    <row r="60" spans="1:13">
      <c r="A60" s="93"/>
      <c r="B60" s="79" t="s">
        <v>299</v>
      </c>
      <c r="C60" s="93"/>
      <c r="D60" s="93"/>
      <c r="E60" s="93"/>
      <c r="F60" s="93"/>
      <c r="G60" s="93"/>
      <c r="H60" s="93"/>
      <c r="I60" s="200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00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220</v>
      </c>
      <c r="F62" s="105"/>
      <c r="G62" s="79" t="s">
        <v>80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00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48" t="str">
        <f>"Application #: "&amp;IF(COSTS!$K$6="","",COSTS!$K$6)</f>
        <v xml:space="preserve">Application #: </v>
      </c>
      <c r="I64" s="200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00"/>
      <c r="K65" s="10"/>
      <c r="L65" s="10"/>
      <c r="M65" s="11"/>
    </row>
    <row r="66" spans="1:13" ht="46.5" customHeight="1">
      <c r="A66" s="201" t="s">
        <v>224</v>
      </c>
      <c r="B66" s="349" t="s">
        <v>233</v>
      </c>
      <c r="C66" s="350"/>
      <c r="D66" s="350"/>
      <c r="E66" s="350"/>
      <c r="F66" s="350"/>
      <c r="G66" s="350"/>
      <c r="H66" s="350"/>
      <c r="I66" s="202"/>
      <c r="J66" s="50"/>
      <c r="K66" s="10"/>
      <c r="L66" s="10"/>
      <c r="M66" s="11"/>
    </row>
    <row r="67" spans="1:13">
      <c r="A67" s="197"/>
      <c r="B67" s="203"/>
      <c r="C67" s="204"/>
      <c r="D67" s="204"/>
      <c r="E67" s="204"/>
      <c r="F67" s="204"/>
      <c r="G67" s="200"/>
      <c r="H67" s="204"/>
      <c r="I67" s="202"/>
      <c r="J67" s="50"/>
      <c r="K67" s="10"/>
      <c r="L67" s="10"/>
      <c r="M67" s="11"/>
    </row>
    <row r="68" spans="1:13">
      <c r="A68" s="192"/>
      <c r="B68" s="79" t="s">
        <v>232</v>
      </c>
      <c r="C68" s="79"/>
      <c r="D68" s="79"/>
      <c r="E68" s="79"/>
      <c r="F68" s="79"/>
      <c r="G68" s="79"/>
      <c r="H68" s="79"/>
      <c r="I68" s="198"/>
      <c r="J68" s="48"/>
      <c r="M68" s="9"/>
    </row>
    <row r="69" spans="1:13">
      <c r="A69" s="192"/>
      <c r="B69" s="79"/>
      <c r="C69" s="79"/>
      <c r="D69" s="79"/>
      <c r="E69" s="79"/>
      <c r="F69" s="79"/>
      <c r="G69" s="78"/>
      <c r="H69" s="79"/>
      <c r="I69" s="198"/>
      <c r="J69" s="48"/>
      <c r="M69" s="9"/>
    </row>
    <row r="70" spans="1:13" ht="24" thickBot="1">
      <c r="A70" s="192"/>
      <c r="B70" s="78"/>
      <c r="C70" s="78"/>
      <c r="D70" s="78"/>
      <c r="E70" s="78"/>
      <c r="F70" s="78"/>
      <c r="G70" s="205" t="s">
        <v>225</v>
      </c>
      <c r="H70" s="352"/>
      <c r="I70" s="353"/>
      <c r="J70" s="48"/>
      <c r="M70" s="11"/>
    </row>
    <row r="71" spans="1:13">
      <c r="A71" s="192"/>
      <c r="B71" s="205"/>
      <c r="C71" s="206"/>
      <c r="D71" s="207"/>
      <c r="E71" s="78"/>
      <c r="F71" s="78"/>
      <c r="G71" s="78"/>
      <c r="H71" s="78"/>
      <c r="I71" s="78"/>
      <c r="J71" s="48"/>
      <c r="M71" s="11"/>
    </row>
    <row r="72" spans="1:13">
      <c r="A72" s="208"/>
      <c r="B72" s="209" t="s">
        <v>234</v>
      </c>
      <c r="C72" s="205"/>
      <c r="D72" s="205"/>
      <c r="E72" s="205"/>
      <c r="F72" s="205"/>
      <c r="G72" s="205"/>
      <c r="H72" s="78"/>
      <c r="I72" s="78"/>
      <c r="J72" s="48"/>
      <c r="M72" s="11"/>
    </row>
    <row r="73" spans="1:13">
      <c r="A73" s="205"/>
      <c r="B73" s="209" t="s">
        <v>235</v>
      </c>
      <c r="C73" s="206"/>
      <c r="D73" s="207"/>
      <c r="E73" s="78"/>
      <c r="F73" s="78"/>
      <c r="G73" s="78"/>
      <c r="H73" s="78"/>
      <c r="I73" s="78"/>
      <c r="J73" s="48"/>
      <c r="M73" s="11"/>
    </row>
    <row r="74" spans="1:13" ht="24" thickBot="1">
      <c r="A74" s="205"/>
      <c r="B74" s="205"/>
      <c r="C74" s="206"/>
      <c r="D74" s="207"/>
      <c r="E74" s="78"/>
      <c r="F74" s="78"/>
      <c r="G74" s="78"/>
      <c r="H74" s="223"/>
      <c r="I74" s="210" t="s">
        <v>96</v>
      </c>
      <c r="J74" s="48"/>
      <c r="M74" s="11"/>
    </row>
    <row r="75" spans="1:13">
      <c r="A75" s="205"/>
      <c r="B75" s="205"/>
      <c r="C75" s="206"/>
      <c r="D75" s="207"/>
      <c r="E75" s="78"/>
      <c r="F75" s="78"/>
      <c r="G75" s="78"/>
      <c r="H75" s="211"/>
      <c r="I75" s="210"/>
      <c r="J75" s="48"/>
      <c r="M75" s="11"/>
    </row>
    <row r="76" spans="1:13" ht="65.25" customHeight="1">
      <c r="A76" s="233" t="s">
        <v>236</v>
      </c>
      <c r="B76" s="351" t="s">
        <v>301</v>
      </c>
      <c r="C76" s="351"/>
      <c r="D76" s="351"/>
      <c r="E76" s="351"/>
      <c r="F76" s="351"/>
      <c r="G76" s="351"/>
      <c r="H76" s="351"/>
      <c r="I76" s="212"/>
      <c r="J76" s="48"/>
      <c r="M76" s="11"/>
    </row>
    <row r="77" spans="1:13" ht="43.5" customHeight="1" thickBot="1">
      <c r="A77" s="205"/>
      <c r="B77" s="205"/>
      <c r="C77" s="113"/>
      <c r="D77" s="213" t="s">
        <v>220</v>
      </c>
      <c r="E77" s="114"/>
      <c r="F77" s="214" t="s">
        <v>80</v>
      </c>
      <c r="G77" s="78"/>
      <c r="H77" s="211"/>
      <c r="I77" s="210"/>
      <c r="J77" s="48"/>
      <c r="M77" s="11"/>
    </row>
    <row r="78" spans="1:13" ht="23.25" customHeight="1">
      <c r="A78" s="205"/>
      <c r="B78" s="205"/>
      <c r="C78" s="206"/>
      <c r="D78" s="213"/>
      <c r="E78" s="215"/>
      <c r="F78" s="214"/>
      <c r="G78" s="78"/>
      <c r="H78" s="211"/>
      <c r="I78" s="210"/>
      <c r="J78" s="48"/>
      <c r="M78" s="11"/>
    </row>
    <row r="79" spans="1:13" ht="47.25" customHeight="1">
      <c r="A79" s="216" t="s">
        <v>229</v>
      </c>
      <c r="B79" s="348" t="s">
        <v>231</v>
      </c>
      <c r="C79" s="348"/>
      <c r="D79" s="348"/>
      <c r="E79" s="348"/>
      <c r="F79" s="348"/>
      <c r="G79" s="348"/>
      <c r="H79" s="348"/>
      <c r="I79" s="348"/>
      <c r="J79" s="48"/>
    </row>
    <row r="80" spans="1:13" ht="38.25" customHeight="1" thickBot="1">
      <c r="A80" s="216"/>
      <c r="B80" s="217" t="s">
        <v>225</v>
      </c>
      <c r="C80" s="109"/>
      <c r="D80" s="218" t="s">
        <v>230</v>
      </c>
      <c r="E80" s="345"/>
      <c r="F80" s="345"/>
      <c r="G80" s="345"/>
      <c r="H80" s="345"/>
      <c r="I80" s="219"/>
      <c r="J80" s="48"/>
    </row>
    <row r="81" spans="1:13" ht="36.75" customHeight="1" thickBot="1">
      <c r="A81" s="216"/>
      <c r="B81" s="217" t="s">
        <v>225</v>
      </c>
      <c r="C81" s="110"/>
      <c r="D81" s="218" t="s">
        <v>230</v>
      </c>
      <c r="E81" s="346"/>
      <c r="F81" s="346"/>
      <c r="G81" s="346"/>
      <c r="H81" s="346"/>
      <c r="I81" s="219"/>
      <c r="J81" s="48"/>
    </row>
    <row r="82" spans="1:13" ht="37.5" customHeight="1" thickBot="1">
      <c r="A82" s="216"/>
      <c r="B82" s="217" t="s">
        <v>225</v>
      </c>
      <c r="C82" s="111"/>
      <c r="D82" s="218" t="s">
        <v>230</v>
      </c>
      <c r="E82" s="346"/>
      <c r="F82" s="346"/>
      <c r="G82" s="346"/>
      <c r="H82" s="346"/>
      <c r="I82" s="219"/>
      <c r="J82" s="48"/>
    </row>
    <row r="83" spans="1:13" ht="37.5" customHeight="1" thickBot="1">
      <c r="A83" s="216"/>
      <c r="B83" s="217" t="s">
        <v>241</v>
      </c>
      <c r="C83" s="112" t="str">
        <f>IF(SUM(C80:C82)=0,"",SUM(C80:C82))</f>
        <v/>
      </c>
      <c r="D83" s="218"/>
      <c r="E83" s="215"/>
      <c r="F83" s="215"/>
      <c r="G83" s="220"/>
      <c r="H83" s="220"/>
      <c r="I83" s="219"/>
      <c r="J83" s="48"/>
    </row>
    <row r="84" spans="1:13" ht="47.25" customHeight="1" thickTop="1">
      <c r="A84" s="216"/>
      <c r="B84" s="219"/>
      <c r="C84" s="217"/>
      <c r="D84" s="220"/>
      <c r="E84" s="218"/>
      <c r="F84" s="220"/>
      <c r="G84" s="219"/>
      <c r="H84" s="219"/>
      <c r="I84" s="219"/>
      <c r="J84" s="48"/>
    </row>
    <row r="85" spans="1:13" ht="24" thickBot="1">
      <c r="A85" s="79" t="s">
        <v>89</v>
      </c>
      <c r="B85" s="79"/>
      <c r="C85" s="343"/>
      <c r="D85" s="343"/>
      <c r="E85" s="343"/>
      <c r="F85" s="343"/>
      <c r="G85" s="343"/>
      <c r="H85" s="343"/>
      <c r="I85" s="343"/>
      <c r="J85" s="48"/>
    </row>
    <row r="86" spans="1:13">
      <c r="A86" s="192"/>
      <c r="B86" s="79"/>
      <c r="C86" s="221"/>
      <c r="D86" s="221"/>
      <c r="E86" s="221"/>
      <c r="F86" s="221"/>
      <c r="G86" s="221"/>
      <c r="H86" s="221"/>
      <c r="I86" s="221"/>
    </row>
    <row r="87" spans="1:13" ht="24" thickBot="1">
      <c r="A87" s="79" t="s">
        <v>90</v>
      </c>
      <c r="B87" s="79"/>
      <c r="C87" s="343"/>
      <c r="D87" s="343"/>
      <c r="E87" s="343"/>
      <c r="F87" s="343"/>
      <c r="G87" s="343"/>
      <c r="H87" s="343"/>
      <c r="I87" s="343"/>
    </row>
    <row r="88" spans="1:13">
      <c r="A88" s="192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91</v>
      </c>
      <c r="B89" s="79"/>
      <c r="C89" s="343"/>
      <c r="D89" s="343"/>
      <c r="E89" s="343"/>
      <c r="F89" s="79"/>
      <c r="G89" s="79" t="s">
        <v>92</v>
      </c>
      <c r="H89" s="343"/>
      <c r="I89" s="343"/>
      <c r="J89" s="48"/>
    </row>
    <row r="90" spans="1:13">
      <c r="A90" s="79"/>
      <c r="B90" s="79"/>
      <c r="C90" s="79"/>
      <c r="D90" s="79"/>
      <c r="E90" s="79"/>
      <c r="F90" s="79"/>
      <c r="G90" s="79"/>
      <c r="H90" s="221"/>
      <c r="I90" s="221"/>
      <c r="K90" s="4"/>
      <c r="L90" s="4"/>
      <c r="M90" s="9"/>
    </row>
    <row r="91" spans="1:13" ht="24" thickBot="1">
      <c r="A91" s="79" t="s">
        <v>93</v>
      </c>
      <c r="B91" s="79"/>
      <c r="C91" s="222"/>
      <c r="D91" s="222"/>
      <c r="E91" s="222"/>
      <c r="F91" s="222"/>
      <c r="G91" s="79" t="s">
        <v>94</v>
      </c>
      <c r="H91" s="344"/>
      <c r="I91" s="344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21"/>
      <c r="I92" s="221"/>
      <c r="K92" s="4"/>
      <c r="L92" s="4"/>
      <c r="M92" s="9"/>
    </row>
    <row r="93" spans="1:13" ht="24" thickBot="1">
      <c r="A93" s="79" t="s">
        <v>95</v>
      </c>
      <c r="B93" s="79"/>
      <c r="C93" s="222"/>
      <c r="D93" s="222"/>
      <c r="E93" s="222"/>
      <c r="F93" s="222"/>
      <c r="G93" s="79" t="s">
        <v>94</v>
      </c>
      <c r="H93" s="344"/>
      <c r="I93" s="344"/>
      <c r="J93" s="47"/>
      <c r="K93" s="4"/>
      <c r="L93" s="4"/>
      <c r="M93" s="9"/>
    </row>
    <row r="94" spans="1:13">
      <c r="A94" s="78"/>
      <c r="B94" s="78"/>
      <c r="C94" s="78"/>
      <c r="D94" s="215"/>
      <c r="E94" s="78"/>
      <c r="F94" s="215"/>
      <c r="G94" s="78"/>
      <c r="H94" s="78"/>
      <c r="I94" s="78"/>
      <c r="J94" s="47"/>
      <c r="K94" s="4"/>
      <c r="L94" s="4"/>
      <c r="M94" s="9"/>
    </row>
    <row r="95" spans="1:13">
      <c r="A95" s="192"/>
      <c r="B95" s="192"/>
      <c r="C95" s="192"/>
      <c r="D95" s="192"/>
      <c r="E95" s="192"/>
      <c r="F95" s="192"/>
      <c r="G95" s="192"/>
      <c r="H95" s="192"/>
      <c r="I95" s="192"/>
      <c r="J95" s="48"/>
    </row>
    <row r="96" spans="1:13">
      <c r="A96" s="192"/>
      <c r="B96" s="192"/>
      <c r="C96" s="192"/>
      <c r="D96" s="192"/>
      <c r="E96" s="192"/>
      <c r="F96" s="192"/>
      <c r="G96" s="192"/>
      <c r="H96" s="192"/>
      <c r="I96" s="192"/>
      <c r="J96" s="48"/>
    </row>
    <row r="97" spans="1:13">
      <c r="A97" s="192"/>
      <c r="B97" s="192"/>
      <c r="C97" s="192"/>
      <c r="D97" s="192"/>
      <c r="E97" s="192"/>
      <c r="F97" s="192"/>
      <c r="G97" s="192"/>
      <c r="H97" s="192"/>
      <c r="I97" s="192"/>
      <c r="J97" s="48"/>
    </row>
    <row r="98" spans="1:13">
      <c r="A98" s="192"/>
      <c r="B98" s="192"/>
      <c r="C98" s="192"/>
      <c r="D98" s="192"/>
      <c r="E98" s="192"/>
      <c r="F98" s="192"/>
      <c r="G98" s="192"/>
      <c r="H98" s="192"/>
      <c r="I98" s="192"/>
      <c r="J98" s="48"/>
    </row>
    <row r="99" spans="1:13">
      <c r="A99" s="192"/>
      <c r="B99" s="192"/>
      <c r="C99" s="192"/>
      <c r="D99" s="192"/>
      <c r="E99" s="192"/>
      <c r="F99" s="192"/>
      <c r="G99" s="192"/>
      <c r="H99" s="192"/>
      <c r="I99" s="192"/>
      <c r="J99" s="48"/>
    </row>
    <row r="100" spans="1:13">
      <c r="A100" s="192"/>
      <c r="B100" s="192"/>
      <c r="C100" s="192"/>
      <c r="D100" s="192"/>
      <c r="E100" s="192"/>
      <c r="F100" s="192"/>
      <c r="G100" s="192"/>
      <c r="H100" s="192"/>
      <c r="I100" s="192"/>
      <c r="J100" s="48"/>
    </row>
    <row r="101" spans="1:13">
      <c r="A101" s="200"/>
      <c r="B101" s="200"/>
      <c r="C101" s="200"/>
      <c r="D101" s="200"/>
      <c r="E101" s="200"/>
      <c r="F101" s="200"/>
      <c r="G101" s="200"/>
      <c r="H101" s="200"/>
      <c r="I101" s="200"/>
      <c r="J101" s="50"/>
      <c r="K101" s="10"/>
      <c r="L101" s="10"/>
      <c r="M101" s="10"/>
    </row>
    <row r="102" spans="1:13">
      <c r="A102" s="192"/>
      <c r="B102" s="192"/>
      <c r="C102" s="192"/>
      <c r="D102" s="192"/>
      <c r="E102" s="192"/>
      <c r="F102" s="192"/>
      <c r="G102" s="192"/>
      <c r="H102" s="192"/>
      <c r="I102" s="192"/>
      <c r="J102" s="48"/>
    </row>
    <row r="103" spans="1:13">
      <c r="A103" s="192"/>
      <c r="B103" s="192"/>
      <c r="C103" s="192"/>
      <c r="D103" s="192"/>
      <c r="E103" s="192"/>
      <c r="F103" s="192"/>
      <c r="G103" s="192"/>
      <c r="H103" s="192"/>
      <c r="I103" s="192"/>
    </row>
    <row r="104" spans="1:13">
      <c r="A104" s="200"/>
      <c r="B104" s="200"/>
      <c r="C104" s="200"/>
      <c r="D104" s="200"/>
      <c r="E104" s="200"/>
      <c r="F104" s="200"/>
      <c r="G104" s="200"/>
      <c r="H104" s="200"/>
      <c r="I104" s="200"/>
    </row>
  </sheetData>
  <sheetProtection algorithmName="SHA-512" hashValue="XeVlZxq3ldJiE/nf09Y1wMb1tTaqskO7moBTJrxdPEs4vHcWRakK3Q/3nsQNdERkGibdbjMZmCLdm62XKJ9pXg==" saltValue="uFdReGz5dWOZ5bL2DvPt7Q==" spinCount="100000" sheet="1" objects="1" scenarios="1"/>
  <mergeCells count="15"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  <mergeCell ref="C87:I87"/>
    <mergeCell ref="C89:E89"/>
    <mergeCell ref="H89:I89"/>
    <mergeCell ref="H91:I91"/>
    <mergeCell ref="H93:I93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 xml:space="preserve">&amp;LHC Development Final Cost Certification (DFCC)
&amp;8Rev. August 2016&amp;RPage &amp;P
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275" t="s">
        <v>356</v>
      </c>
      <c r="B1" s="83"/>
      <c r="C1" s="83"/>
      <c r="D1" s="83"/>
      <c r="E1" s="83"/>
      <c r="F1" s="83"/>
      <c r="G1" s="83"/>
      <c r="H1" s="83"/>
      <c r="I1" s="165"/>
    </row>
    <row r="2" spans="1:9" ht="24" customHeight="1">
      <c r="A2" s="102" t="s">
        <v>242</v>
      </c>
      <c r="B2" s="77"/>
      <c r="C2" s="77"/>
      <c r="D2" s="77"/>
      <c r="E2" s="77"/>
      <c r="F2" s="77"/>
      <c r="G2" s="77"/>
      <c r="H2" s="77"/>
      <c r="I2" s="165"/>
    </row>
    <row r="3" spans="1:9" ht="24" customHeight="1">
      <c r="A3" s="77"/>
      <c r="B3" s="77"/>
      <c r="C3" s="77"/>
      <c r="D3" s="77"/>
      <c r="E3" s="77"/>
      <c r="F3" s="77"/>
      <c r="G3" s="98"/>
      <c r="H3" s="248" t="str">
        <f>"Application #: "&amp;IF(COSTS!$K$6="","",COSTS!$K$6)</f>
        <v xml:space="preserve">Application #: </v>
      </c>
      <c r="I3" s="165"/>
    </row>
    <row r="4" spans="1:9" ht="24" customHeight="1" thickBot="1">
      <c r="A4" s="80" t="s">
        <v>237</v>
      </c>
      <c r="B4" s="77"/>
      <c r="C4" s="77"/>
      <c r="D4" s="77"/>
      <c r="E4" s="77"/>
      <c r="F4" s="77"/>
      <c r="G4" s="77"/>
      <c r="H4" s="77"/>
      <c r="I4" s="165"/>
    </row>
    <row r="5" spans="1:9" ht="24" customHeight="1">
      <c r="A5" s="224"/>
      <c r="B5" s="225" t="s">
        <v>302</v>
      </c>
      <c r="C5" s="225" t="s">
        <v>302</v>
      </c>
      <c r="D5" s="225"/>
      <c r="E5" s="225" t="s">
        <v>302</v>
      </c>
      <c r="F5" s="225" t="s">
        <v>302</v>
      </c>
      <c r="G5" s="225" t="s">
        <v>305</v>
      </c>
      <c r="H5" s="225"/>
      <c r="I5" s="165"/>
    </row>
    <row r="6" spans="1:9">
      <c r="A6" s="226" t="s">
        <v>112</v>
      </c>
      <c r="B6" s="227" t="s">
        <v>303</v>
      </c>
      <c r="C6" s="227" t="s">
        <v>304</v>
      </c>
      <c r="D6" s="227" t="s">
        <v>113</v>
      </c>
      <c r="E6" s="227" t="s">
        <v>303</v>
      </c>
      <c r="F6" s="227" t="s">
        <v>304</v>
      </c>
      <c r="G6" s="227" t="s">
        <v>306</v>
      </c>
      <c r="H6" s="227" t="s">
        <v>114</v>
      </c>
      <c r="I6" s="165"/>
    </row>
    <row r="7" spans="1:9" ht="24" thickBot="1">
      <c r="A7" s="228"/>
      <c r="B7" s="228" t="s">
        <v>115</v>
      </c>
      <c r="C7" s="228" t="s">
        <v>115</v>
      </c>
      <c r="D7" s="228" t="s">
        <v>116</v>
      </c>
      <c r="E7" s="228" t="s">
        <v>117</v>
      </c>
      <c r="F7" s="228" t="s">
        <v>117</v>
      </c>
      <c r="G7" s="228" t="s">
        <v>116</v>
      </c>
      <c r="H7" s="228" t="s">
        <v>116</v>
      </c>
      <c r="I7" s="165"/>
    </row>
    <row r="8" spans="1:9" ht="24" thickBot="1">
      <c r="A8" s="119"/>
      <c r="B8" s="143"/>
      <c r="C8" s="122"/>
      <c r="D8" s="115" t="str">
        <f>IF(C8="","",ROUND(C8/B8,4))</f>
        <v/>
      </c>
      <c r="E8" s="231"/>
      <c r="F8" s="232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5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31"/>
      <c r="F9" s="232"/>
      <c r="G9" s="117" t="str">
        <f t="shared" si="0"/>
        <v xml:space="preserve"> </v>
      </c>
      <c r="H9" s="118" t="str">
        <f t="shared" si="1"/>
        <v/>
      </c>
      <c r="I9" s="165"/>
    </row>
    <row r="10" spans="1:9" ht="24" thickBot="1">
      <c r="A10" s="119"/>
      <c r="B10" s="143"/>
      <c r="C10" s="122"/>
      <c r="D10" s="115" t="str">
        <f t="shared" si="2"/>
        <v/>
      </c>
      <c r="E10" s="231"/>
      <c r="F10" s="232"/>
      <c r="G10" s="117" t="str">
        <f t="shared" si="0"/>
        <v xml:space="preserve"> </v>
      </c>
      <c r="H10" s="118" t="str">
        <f t="shared" si="1"/>
        <v/>
      </c>
      <c r="I10" s="165"/>
    </row>
    <row r="11" spans="1:9" ht="24" thickBot="1">
      <c r="A11" s="119"/>
      <c r="B11" s="143"/>
      <c r="C11" s="122"/>
      <c r="D11" s="115" t="str">
        <f>IF(C11="","",ROUND(C11/B11,4))</f>
        <v/>
      </c>
      <c r="E11" s="231"/>
      <c r="F11" s="232"/>
      <c r="G11" s="117" t="str">
        <f t="shared" si="0"/>
        <v xml:space="preserve"> </v>
      </c>
      <c r="H11" s="118" t="str">
        <f t="shared" si="1"/>
        <v/>
      </c>
      <c r="I11" s="165"/>
    </row>
    <row r="12" spans="1:9" ht="24" thickBot="1">
      <c r="A12" s="119"/>
      <c r="B12" s="143"/>
      <c r="C12" s="122"/>
      <c r="D12" s="115" t="str">
        <f t="shared" si="2"/>
        <v/>
      </c>
      <c r="E12" s="231"/>
      <c r="F12" s="232"/>
      <c r="G12" s="117" t="str">
        <f t="shared" si="0"/>
        <v xml:space="preserve"> </v>
      </c>
      <c r="H12" s="118" t="str">
        <f t="shared" si="1"/>
        <v/>
      </c>
      <c r="I12" s="165"/>
    </row>
    <row r="13" spans="1:9" ht="24" thickBot="1">
      <c r="A13" s="119"/>
      <c r="B13" s="143"/>
      <c r="C13" s="122"/>
      <c r="D13" s="115" t="str">
        <f t="shared" si="2"/>
        <v/>
      </c>
      <c r="E13" s="231"/>
      <c r="F13" s="232"/>
      <c r="G13" s="117" t="str">
        <f t="shared" si="0"/>
        <v xml:space="preserve"> </v>
      </c>
      <c r="H13" s="118" t="str">
        <f t="shared" si="1"/>
        <v/>
      </c>
      <c r="I13" s="165"/>
    </row>
    <row r="14" spans="1:9" ht="24" thickBot="1">
      <c r="A14" s="119"/>
      <c r="B14" s="143"/>
      <c r="C14" s="122"/>
      <c r="D14" s="115" t="str">
        <f t="shared" si="2"/>
        <v/>
      </c>
      <c r="E14" s="231"/>
      <c r="F14" s="232"/>
      <c r="G14" s="117" t="str">
        <f t="shared" si="0"/>
        <v xml:space="preserve"> </v>
      </c>
      <c r="H14" s="118" t="str">
        <f t="shared" si="1"/>
        <v/>
      </c>
      <c r="I14" s="165"/>
    </row>
    <row r="15" spans="1:9" ht="24" thickBot="1">
      <c r="A15" s="119"/>
      <c r="B15" s="143"/>
      <c r="C15" s="122"/>
      <c r="D15" s="115" t="str">
        <f t="shared" si="2"/>
        <v/>
      </c>
      <c r="E15" s="231"/>
      <c r="F15" s="232"/>
      <c r="G15" s="117" t="str">
        <f t="shared" si="0"/>
        <v xml:space="preserve"> </v>
      </c>
      <c r="H15" s="118" t="str">
        <f t="shared" si="1"/>
        <v/>
      </c>
      <c r="I15" s="165"/>
    </row>
    <row r="16" spans="1:9" ht="24" thickBot="1">
      <c r="A16" s="119"/>
      <c r="B16" s="143"/>
      <c r="C16" s="122"/>
      <c r="D16" s="115" t="str">
        <f t="shared" si="2"/>
        <v/>
      </c>
      <c r="E16" s="231"/>
      <c r="F16" s="232"/>
      <c r="G16" s="117" t="str">
        <f t="shared" si="0"/>
        <v xml:space="preserve"> </v>
      </c>
      <c r="H16" s="118" t="str">
        <f t="shared" si="1"/>
        <v/>
      </c>
      <c r="I16" s="165"/>
    </row>
    <row r="17" spans="1:9" ht="24" thickBot="1">
      <c r="A17" s="119"/>
      <c r="B17" s="143"/>
      <c r="C17" s="122"/>
      <c r="D17" s="115" t="str">
        <f t="shared" si="2"/>
        <v/>
      </c>
      <c r="E17" s="231"/>
      <c r="F17" s="232"/>
      <c r="G17" s="117" t="str">
        <f t="shared" si="0"/>
        <v xml:space="preserve"> </v>
      </c>
      <c r="H17" s="118" t="str">
        <f t="shared" si="1"/>
        <v/>
      </c>
      <c r="I17" s="165"/>
    </row>
    <row r="18" spans="1:9" ht="24" thickBot="1">
      <c r="A18" s="119"/>
      <c r="B18" s="143"/>
      <c r="C18" s="122"/>
      <c r="D18" s="115" t="str">
        <f t="shared" si="2"/>
        <v/>
      </c>
      <c r="E18" s="231"/>
      <c r="F18" s="232"/>
      <c r="G18" s="117" t="str">
        <f t="shared" si="0"/>
        <v xml:space="preserve"> </v>
      </c>
      <c r="H18" s="118" t="str">
        <f t="shared" si="1"/>
        <v/>
      </c>
      <c r="I18" s="165"/>
    </row>
    <row r="19" spans="1:9" ht="24" thickBot="1">
      <c r="A19" s="119"/>
      <c r="B19" s="143"/>
      <c r="C19" s="122"/>
      <c r="D19" s="115" t="str">
        <f t="shared" si="2"/>
        <v/>
      </c>
      <c r="E19" s="231"/>
      <c r="F19" s="232"/>
      <c r="G19" s="117" t="str">
        <f t="shared" si="0"/>
        <v xml:space="preserve"> </v>
      </c>
      <c r="H19" s="118" t="str">
        <f t="shared" si="1"/>
        <v/>
      </c>
      <c r="I19" s="165"/>
    </row>
    <row r="20" spans="1:9" ht="24" thickBot="1">
      <c r="A20" s="119"/>
      <c r="B20" s="143"/>
      <c r="C20" s="122"/>
      <c r="D20" s="115" t="str">
        <f>IF(C20="","",ROUND(C20/B20,4))</f>
        <v/>
      </c>
      <c r="E20" s="231"/>
      <c r="F20" s="232"/>
      <c r="G20" s="117" t="str">
        <f>IF(E20=" "," ",ROUND(F20/E20,4))</f>
        <v xml:space="preserve"> </v>
      </c>
      <c r="H20" s="118" t="str">
        <f>IF(G20&lt;D20,G20,D20)</f>
        <v/>
      </c>
      <c r="I20" s="165"/>
    </row>
    <row r="21" spans="1:9" ht="24" thickBot="1">
      <c r="A21" s="119"/>
      <c r="B21" s="143"/>
      <c r="C21" s="122"/>
      <c r="D21" s="115" t="str">
        <f t="shared" si="2"/>
        <v/>
      </c>
      <c r="E21" s="231"/>
      <c r="F21" s="232"/>
      <c r="G21" s="117" t="str">
        <f t="shared" si="0"/>
        <v xml:space="preserve"> </v>
      </c>
      <c r="H21" s="118" t="str">
        <f t="shared" si="1"/>
        <v/>
      </c>
      <c r="I21" s="165"/>
    </row>
    <row r="22" spans="1:9" ht="24" thickBot="1">
      <c r="A22" s="119"/>
      <c r="B22" s="143"/>
      <c r="C22" s="122"/>
      <c r="D22" s="115" t="str">
        <f t="shared" si="2"/>
        <v/>
      </c>
      <c r="E22" s="231"/>
      <c r="F22" s="232"/>
      <c r="G22" s="117" t="str">
        <f t="shared" si="0"/>
        <v xml:space="preserve"> </v>
      </c>
      <c r="H22" s="118" t="str">
        <f t="shared" si="1"/>
        <v/>
      </c>
      <c r="I22" s="165"/>
    </row>
    <row r="23" spans="1:9" ht="24" thickBot="1">
      <c r="A23" s="119"/>
      <c r="B23" s="143"/>
      <c r="C23" s="122"/>
      <c r="D23" s="115" t="str">
        <f t="shared" si="2"/>
        <v/>
      </c>
      <c r="E23" s="231"/>
      <c r="F23" s="232"/>
      <c r="G23" s="117" t="str">
        <f t="shared" si="0"/>
        <v xml:space="preserve"> </v>
      </c>
      <c r="H23" s="118" t="str">
        <f t="shared" si="1"/>
        <v/>
      </c>
      <c r="I23" s="165"/>
    </row>
    <row r="24" spans="1:9" ht="24" thickBot="1">
      <c r="A24" s="119"/>
      <c r="B24" s="143"/>
      <c r="C24" s="122"/>
      <c r="D24" s="115" t="str">
        <f t="shared" si="2"/>
        <v/>
      </c>
      <c r="E24" s="231"/>
      <c r="F24" s="232"/>
      <c r="G24" s="117" t="str">
        <f t="shared" si="0"/>
        <v xml:space="preserve"> </v>
      </c>
      <c r="H24" s="118" t="str">
        <f t="shared" si="1"/>
        <v/>
      </c>
      <c r="I24" s="165"/>
    </row>
    <row r="25" spans="1:9" ht="24" thickBot="1">
      <c r="A25" s="119"/>
      <c r="B25" s="143"/>
      <c r="C25" s="122"/>
      <c r="D25" s="115" t="str">
        <f t="shared" si="2"/>
        <v/>
      </c>
      <c r="E25" s="231"/>
      <c r="F25" s="232"/>
      <c r="G25" s="117" t="str">
        <f t="shared" si="0"/>
        <v xml:space="preserve"> </v>
      </c>
      <c r="H25" s="118" t="str">
        <f t="shared" si="1"/>
        <v/>
      </c>
      <c r="I25" s="165"/>
    </row>
    <row r="26" spans="1:9" ht="24" thickBot="1">
      <c r="A26" s="119"/>
      <c r="B26" s="143"/>
      <c r="C26" s="122"/>
      <c r="D26" s="115" t="str">
        <f t="shared" si="2"/>
        <v/>
      </c>
      <c r="E26" s="231"/>
      <c r="F26" s="232"/>
      <c r="G26" s="117" t="str">
        <f t="shared" si="0"/>
        <v xml:space="preserve"> </v>
      </c>
      <c r="H26" s="118" t="str">
        <f t="shared" si="1"/>
        <v/>
      </c>
      <c r="I26" s="165"/>
    </row>
    <row r="27" spans="1:9" ht="24" thickBot="1">
      <c r="A27" s="119"/>
      <c r="B27" s="143"/>
      <c r="C27" s="122"/>
      <c r="D27" s="115" t="str">
        <f t="shared" si="2"/>
        <v/>
      </c>
      <c r="E27" s="231"/>
      <c r="F27" s="232"/>
      <c r="G27" s="117" t="str">
        <f t="shared" si="0"/>
        <v xml:space="preserve"> </v>
      </c>
      <c r="H27" s="118" t="str">
        <f t="shared" si="1"/>
        <v/>
      </c>
      <c r="I27" s="165"/>
    </row>
    <row r="28" spans="1:9" ht="24" thickBot="1">
      <c r="A28" s="119"/>
      <c r="B28" s="143"/>
      <c r="C28" s="122"/>
      <c r="D28" s="115" t="str">
        <f t="shared" si="2"/>
        <v/>
      </c>
      <c r="E28" s="231"/>
      <c r="F28" s="232"/>
      <c r="G28" s="117" t="str">
        <f t="shared" si="0"/>
        <v xml:space="preserve"> </v>
      </c>
      <c r="H28" s="118" t="str">
        <f t="shared" si="1"/>
        <v/>
      </c>
      <c r="I28" s="165"/>
    </row>
    <row r="29" spans="1:9" ht="24" thickBot="1">
      <c r="A29" s="119"/>
      <c r="B29" s="143"/>
      <c r="C29" s="122"/>
      <c r="D29" s="115" t="str">
        <f t="shared" si="2"/>
        <v/>
      </c>
      <c r="E29" s="231"/>
      <c r="F29" s="232"/>
      <c r="G29" s="117" t="str">
        <f t="shared" si="0"/>
        <v xml:space="preserve"> </v>
      </c>
      <c r="H29" s="118" t="str">
        <f t="shared" si="1"/>
        <v/>
      </c>
      <c r="I29" s="165"/>
    </row>
    <row r="30" spans="1:9" ht="24" thickBot="1">
      <c r="A30" s="119"/>
      <c r="B30" s="143"/>
      <c r="C30" s="122"/>
      <c r="D30" s="115" t="str">
        <f t="shared" si="2"/>
        <v/>
      </c>
      <c r="E30" s="231"/>
      <c r="F30" s="232"/>
      <c r="G30" s="117" t="str">
        <f t="shared" si="0"/>
        <v xml:space="preserve"> </v>
      </c>
      <c r="H30" s="118" t="str">
        <f t="shared" si="1"/>
        <v/>
      </c>
      <c r="I30" s="165"/>
    </row>
    <row r="31" spans="1:9" ht="24" thickBot="1">
      <c r="A31" s="119"/>
      <c r="B31" s="143"/>
      <c r="C31" s="122"/>
      <c r="D31" s="115" t="str">
        <f>IF(C31="","",ROUND(C31/B31,4))</f>
        <v/>
      </c>
      <c r="E31" s="231"/>
      <c r="F31" s="232"/>
      <c r="G31" s="117" t="str">
        <f t="shared" si="0"/>
        <v xml:space="preserve"> </v>
      </c>
      <c r="H31" s="118" t="str">
        <f t="shared" si="1"/>
        <v/>
      </c>
      <c r="I31" s="165"/>
    </row>
    <row r="32" spans="1:9" ht="24" thickBot="1">
      <c r="A32" s="119"/>
      <c r="B32" s="143"/>
      <c r="C32" s="122"/>
      <c r="D32" s="115" t="str">
        <f t="shared" si="2"/>
        <v/>
      </c>
      <c r="E32" s="231"/>
      <c r="F32" s="232"/>
      <c r="G32" s="117" t="str">
        <f t="shared" si="0"/>
        <v xml:space="preserve"> </v>
      </c>
      <c r="H32" s="118" t="str">
        <f t="shared" si="1"/>
        <v/>
      </c>
      <c r="I32" s="165"/>
    </row>
    <row r="33" spans="1:9" ht="24" thickBot="1">
      <c r="A33" s="119"/>
      <c r="B33" s="143"/>
      <c r="C33" s="122"/>
      <c r="D33" s="115" t="str">
        <f t="shared" si="2"/>
        <v/>
      </c>
      <c r="E33" s="231"/>
      <c r="F33" s="232"/>
      <c r="G33" s="117" t="str">
        <f t="shared" si="0"/>
        <v xml:space="preserve"> </v>
      </c>
      <c r="H33" s="118" t="str">
        <f t="shared" si="1"/>
        <v/>
      </c>
      <c r="I33" s="165"/>
    </row>
    <row r="34" spans="1:9" ht="24" thickBot="1">
      <c r="A34" s="119"/>
      <c r="B34" s="143"/>
      <c r="C34" s="122"/>
      <c r="D34" s="115" t="str">
        <f t="shared" si="2"/>
        <v/>
      </c>
      <c r="E34" s="231"/>
      <c r="F34" s="232"/>
      <c r="G34" s="117" t="str">
        <f t="shared" si="0"/>
        <v xml:space="preserve"> </v>
      </c>
      <c r="H34" s="118" t="str">
        <f t="shared" si="1"/>
        <v/>
      </c>
      <c r="I34" s="165"/>
    </row>
    <row r="35" spans="1:9" ht="24" thickBot="1">
      <c r="A35" s="119"/>
      <c r="B35" s="143"/>
      <c r="C35" s="122"/>
      <c r="D35" s="115" t="str">
        <f t="shared" si="2"/>
        <v/>
      </c>
      <c r="E35" s="231"/>
      <c r="F35" s="232"/>
      <c r="G35" s="117" t="str">
        <f t="shared" si="0"/>
        <v xml:space="preserve"> </v>
      </c>
      <c r="H35" s="118" t="str">
        <f t="shared" si="1"/>
        <v/>
      </c>
      <c r="I35" s="165"/>
    </row>
    <row r="36" spans="1:9" ht="24" thickBot="1">
      <c r="A36" s="119"/>
      <c r="B36" s="143"/>
      <c r="C36" s="122"/>
      <c r="D36" s="115" t="str">
        <f t="shared" si="2"/>
        <v/>
      </c>
      <c r="E36" s="231"/>
      <c r="F36" s="232"/>
      <c r="G36" s="117" t="str">
        <f t="shared" si="0"/>
        <v xml:space="preserve"> </v>
      </c>
      <c r="H36" s="118" t="str">
        <f t="shared" si="1"/>
        <v/>
      </c>
      <c r="I36" s="165"/>
    </row>
    <row r="37" spans="1:9" ht="24" thickBot="1">
      <c r="A37" s="119"/>
      <c r="B37" s="143"/>
      <c r="C37" s="122"/>
      <c r="D37" s="115" t="str">
        <f t="shared" si="2"/>
        <v/>
      </c>
      <c r="E37" s="231"/>
      <c r="F37" s="232"/>
      <c r="G37" s="117" t="str">
        <f t="shared" si="0"/>
        <v xml:space="preserve"> </v>
      </c>
      <c r="H37" s="118" t="str">
        <f t="shared" si="1"/>
        <v/>
      </c>
      <c r="I37" s="165"/>
    </row>
    <row r="38" spans="1:9" ht="24" thickBot="1">
      <c r="A38" s="119"/>
      <c r="B38" s="143"/>
      <c r="C38" s="122"/>
      <c r="D38" s="115" t="str">
        <f t="shared" si="2"/>
        <v/>
      </c>
      <c r="E38" s="231"/>
      <c r="F38" s="232"/>
      <c r="G38" s="117" t="str">
        <f t="shared" si="0"/>
        <v xml:space="preserve"> </v>
      </c>
      <c r="H38" s="118" t="str">
        <f t="shared" si="1"/>
        <v/>
      </c>
      <c r="I38" s="165"/>
    </row>
    <row r="39" spans="1:9" ht="24" thickBot="1">
      <c r="A39" s="99" t="s">
        <v>221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5"/>
    </row>
    <row r="40" spans="1:9">
      <c r="A40" s="165"/>
      <c r="B40" s="165"/>
      <c r="C40" s="165"/>
      <c r="D40" s="165"/>
      <c r="E40" s="165"/>
      <c r="F40" s="165"/>
      <c r="G40" s="165"/>
      <c r="H40" s="165"/>
      <c r="I40" s="165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1"/>
  </sheetPr>
  <dimension ref="A1:H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276" t="s">
        <v>118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48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119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120</v>
      </c>
      <c r="C5" s="17" t="s">
        <v>121</v>
      </c>
      <c r="D5" s="16"/>
      <c r="E5" s="17" t="s">
        <v>122</v>
      </c>
      <c r="F5" s="56"/>
      <c r="G5" s="16"/>
      <c r="H5" s="16"/>
    </row>
    <row r="6" spans="1:8">
      <c r="A6" s="18" t="s">
        <v>123</v>
      </c>
      <c r="B6" s="18" t="s">
        <v>124</v>
      </c>
      <c r="C6" s="19" t="s">
        <v>176</v>
      </c>
      <c r="D6" s="18" t="s">
        <v>5</v>
      </c>
      <c r="E6" s="18" t="s">
        <v>125</v>
      </c>
      <c r="F6" s="76" t="s">
        <v>174</v>
      </c>
      <c r="G6" s="18" t="s">
        <v>126</v>
      </c>
      <c r="H6" s="18" t="s">
        <v>126</v>
      </c>
    </row>
    <row r="7" spans="1:8" ht="24" thickBot="1">
      <c r="A7" s="130" t="str">
        <f>IF('DEV.  DATA'!E24&lt;&gt;"","y","")</f>
        <v/>
      </c>
      <c r="B7" s="20" t="s">
        <v>127</v>
      </c>
      <c r="C7" s="20" t="s">
        <v>177</v>
      </c>
      <c r="D7" s="21" t="s">
        <v>129</v>
      </c>
      <c r="E7" s="20">
        <v>1.3</v>
      </c>
      <c r="F7" s="20" t="s">
        <v>175</v>
      </c>
      <c r="G7" s="20" t="s">
        <v>130</v>
      </c>
      <c r="H7" s="20" t="s">
        <v>131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IF(C8="","",IF(D39=COSTS!H196-COSTS!H148-'DEV.  DATA'!C83,"","You may have an error."))</f>
        <v/>
      </c>
      <c r="B39" s="54" t="s">
        <v>105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258"/>
      <c r="C40" s="159"/>
      <c r="D40" s="160"/>
      <c r="E40" s="53"/>
      <c r="F40" s="55"/>
      <c r="G40" s="53"/>
      <c r="H40" s="160"/>
    </row>
    <row r="41" spans="1:8" ht="51.75" customHeight="1">
      <c r="A41" s="355" t="str">
        <f>IF(C8="","",IF(D39=COSTS!H196-COSTS!H148-'DEV.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56"/>
      <c r="C41" s="356"/>
      <c r="D41" s="356"/>
      <c r="E41" s="356"/>
      <c r="F41" s="356"/>
      <c r="G41" s="356"/>
      <c r="H41" s="356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4"/>
  </sheetPr>
  <dimension ref="A1:G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132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133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48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120</v>
      </c>
      <c r="C5" s="27" t="s">
        <v>121</v>
      </c>
      <c r="D5" s="26"/>
      <c r="E5" s="26"/>
      <c r="F5" s="26"/>
      <c r="G5" s="26"/>
    </row>
    <row r="6" spans="1:7">
      <c r="A6" s="28" t="s">
        <v>123</v>
      </c>
      <c r="B6" s="28" t="s">
        <v>124</v>
      </c>
      <c r="C6" s="29" t="s">
        <v>176</v>
      </c>
      <c r="D6" s="28" t="s">
        <v>5</v>
      </c>
      <c r="E6" s="28" t="s">
        <v>183</v>
      </c>
      <c r="F6" s="28" t="s">
        <v>126</v>
      </c>
      <c r="G6" s="28" t="s">
        <v>126</v>
      </c>
    </row>
    <row r="7" spans="1:7" ht="24" thickBot="1">
      <c r="A7" s="30"/>
      <c r="B7" s="31" t="s">
        <v>127</v>
      </c>
      <c r="C7" s="31" t="s">
        <v>177</v>
      </c>
      <c r="D7" s="31" t="s">
        <v>129</v>
      </c>
      <c r="E7" s="31" t="s">
        <v>182</v>
      </c>
      <c r="F7" s="31" t="s">
        <v>130</v>
      </c>
      <c r="G7" s="31" t="s">
        <v>131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105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259"/>
      <c r="C40" s="260"/>
      <c r="D40" s="261"/>
      <c r="E40" s="22"/>
      <c r="F40" s="25"/>
      <c r="G40" s="261"/>
    </row>
    <row r="41" spans="1:7" ht="48.75" customHeight="1">
      <c r="A41" s="355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56"/>
      <c r="C41" s="356"/>
      <c r="D41" s="356"/>
      <c r="E41" s="356"/>
      <c r="F41" s="356"/>
      <c r="G41" s="356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6"/>
  </sheetPr>
  <dimension ref="A1:K68"/>
  <sheetViews>
    <sheetView defaultGridColor="0" topLeftCell="A7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47"/>
      <c r="I1" s="247"/>
      <c r="J1" s="248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10" t="s">
        <v>97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98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226</v>
      </c>
      <c r="C7" s="79"/>
      <c r="D7" s="79"/>
      <c r="E7" s="79"/>
      <c r="F7" s="79"/>
      <c r="G7" s="79"/>
      <c r="H7" s="138" t="str">
        <f>COSTS!L196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99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100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101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102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103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104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244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29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29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189" t="s">
        <v>334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335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106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107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284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376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338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339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300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10" t="s">
        <v>108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350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340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351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109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110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69" t="s">
        <v>343</v>
      </c>
      <c r="B45" s="169"/>
      <c r="C45" s="169"/>
      <c r="D45" s="169"/>
      <c r="E45" s="169"/>
      <c r="F45" s="169"/>
      <c r="G45" s="169"/>
      <c r="H45" s="169"/>
      <c r="I45" s="169"/>
      <c r="J45" s="95"/>
      <c r="K45" s="79"/>
    </row>
    <row r="46" spans="1:11">
      <c r="A46" s="169" t="s">
        <v>341</v>
      </c>
      <c r="B46" s="169"/>
      <c r="C46" s="169"/>
      <c r="D46" s="357">
        <f>MIN(H36,H40,H42)</f>
        <v>0</v>
      </c>
      <c r="E46" s="357"/>
      <c r="F46" s="257" t="s">
        <v>346</v>
      </c>
      <c r="G46" s="169"/>
      <c r="H46" s="169"/>
      <c r="I46" s="169"/>
      <c r="J46" s="95"/>
      <c r="K46" s="79"/>
    </row>
    <row r="47" spans="1:11" ht="24">
      <c r="A47" s="257" t="s">
        <v>347</v>
      </c>
      <c r="B47" s="169"/>
      <c r="C47" s="169"/>
      <c r="D47" s="255"/>
      <c r="E47" s="255"/>
      <c r="F47" s="165"/>
      <c r="G47" s="169"/>
      <c r="H47" s="169"/>
      <c r="I47" s="169"/>
      <c r="J47" s="95"/>
      <c r="K47" s="79"/>
    </row>
    <row r="48" spans="1:11">
      <c r="A48" s="257" t="s">
        <v>345</v>
      </c>
      <c r="B48" s="169"/>
      <c r="C48" s="169"/>
      <c r="D48" s="255"/>
      <c r="E48" s="255"/>
      <c r="F48" s="165"/>
      <c r="G48" s="169"/>
      <c r="H48" s="169"/>
      <c r="I48" s="169"/>
      <c r="J48" s="95"/>
      <c r="K48" s="79"/>
    </row>
    <row r="49" spans="1:11">
      <c r="A49" s="169"/>
      <c r="B49" s="169"/>
      <c r="C49" s="169"/>
      <c r="D49" s="255"/>
      <c r="E49" s="255"/>
      <c r="F49" s="165"/>
      <c r="G49" s="169"/>
      <c r="H49" s="169"/>
      <c r="I49" s="169"/>
      <c r="J49" s="95"/>
      <c r="K49" s="79"/>
    </row>
    <row r="50" spans="1:11" ht="9.9499999999999993" customHeight="1">
      <c r="A50" s="169"/>
      <c r="B50" s="169"/>
      <c r="C50" s="169"/>
      <c r="D50" s="255"/>
      <c r="E50" s="255"/>
      <c r="F50" s="165"/>
      <c r="G50" s="169"/>
      <c r="H50" s="169"/>
      <c r="I50" s="169"/>
      <c r="J50" s="95"/>
      <c r="K50" s="79"/>
    </row>
    <row r="51" spans="1:11">
      <c r="A51" s="169" t="s">
        <v>342</v>
      </c>
      <c r="B51" s="169"/>
      <c r="C51" s="169"/>
      <c r="D51" s="256"/>
      <c r="E51" s="256"/>
      <c r="F51" s="169"/>
      <c r="G51" s="169"/>
      <c r="H51" s="169"/>
      <c r="I51" s="169"/>
      <c r="J51" s="95"/>
      <c r="K51" s="79"/>
    </row>
    <row r="52" spans="1:11">
      <c r="A52" s="169" t="s">
        <v>344</v>
      </c>
      <c r="B52" s="169"/>
      <c r="C52" s="169"/>
      <c r="D52" s="357">
        <f>MIN(H40,H42)</f>
        <v>0</v>
      </c>
      <c r="E52" s="357"/>
      <c r="F52" s="257" t="s">
        <v>348</v>
      </c>
      <c r="G52" s="169"/>
      <c r="H52" s="169"/>
      <c r="I52" s="169"/>
      <c r="J52" s="95"/>
      <c r="K52" s="79"/>
    </row>
    <row r="53" spans="1:11" ht="24">
      <c r="A53" s="257" t="s">
        <v>349</v>
      </c>
      <c r="B53" s="169"/>
      <c r="C53" s="169"/>
      <c r="D53" s="169"/>
      <c r="E53" s="169"/>
      <c r="F53" s="169"/>
      <c r="G53" s="169"/>
      <c r="H53" s="169"/>
      <c r="I53" s="169"/>
      <c r="J53" s="95"/>
      <c r="K53" s="79"/>
    </row>
    <row r="54" spans="1:11">
      <c r="A54" s="257" t="s">
        <v>345</v>
      </c>
      <c r="B54" s="169"/>
      <c r="C54" s="169"/>
      <c r="D54" s="169"/>
      <c r="E54" s="169"/>
      <c r="F54" s="169"/>
      <c r="G54" s="169"/>
      <c r="H54" s="169"/>
      <c r="I54" s="169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Imk1i8MDP62ONFQy72qxZ5bZuvbu22DOLrXbqkfnRawS/QwWi9R41hl6KQvHh3j5JkXNMdWRKEz/0nQzeaosvw==" saltValue="13Syn0Mh2bfgvMARmaEebg==" spinCount="100000" sheet="1" objects="1" scenarios="1" selectLockedCell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 xml:space="preserve">&amp;LHC Development Final Cost Certification (DFCC)
&amp;8Rev. August 2016&amp;RPage 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135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136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48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297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137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180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179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
&amp;8Rev. August 2016&amp;RPage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138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48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139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245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140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141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142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143</v>
      </c>
      <c r="B13" s="58"/>
      <c r="C13" s="150"/>
      <c r="D13" s="150"/>
      <c r="E13" s="150"/>
      <c r="F13" s="150"/>
      <c r="G13" s="58" t="s">
        <v>144</v>
      </c>
      <c r="H13" s="150"/>
    </row>
    <row r="14" spans="1:8" ht="24" customHeight="1" thickBot="1">
      <c r="A14" s="58" t="s">
        <v>145</v>
      </c>
      <c r="B14" s="147" t="str">
        <f>IF(COSTS!H16="","",COSTS!H16)</f>
        <v/>
      </c>
      <c r="C14" s="59" t="s">
        <v>146</v>
      </c>
      <c r="D14" s="150"/>
      <c r="E14" s="150"/>
      <c r="F14" s="150"/>
      <c r="G14" s="150"/>
      <c r="H14" s="150"/>
    </row>
    <row r="15" spans="1:8" ht="24" customHeight="1" thickBot="1">
      <c r="A15" s="58" t="s">
        <v>147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148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141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142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143</v>
      </c>
      <c r="B21" s="58"/>
      <c r="C21" s="150"/>
      <c r="D21" s="150"/>
      <c r="E21" s="150"/>
      <c r="F21" s="150"/>
      <c r="G21" s="58" t="s">
        <v>144</v>
      </c>
      <c r="H21" s="150"/>
    </row>
    <row r="22" spans="1:8" ht="24" customHeight="1" thickBot="1">
      <c r="A22" s="58" t="s">
        <v>145</v>
      </c>
      <c r="B22" s="147" t="str">
        <f>IF(COSTS!H17="","",COSTS!H17)</f>
        <v/>
      </c>
      <c r="C22" s="59" t="s">
        <v>146</v>
      </c>
      <c r="D22" s="150"/>
      <c r="E22" s="150"/>
      <c r="F22" s="150"/>
      <c r="G22" s="150"/>
      <c r="H22" s="150"/>
    </row>
    <row r="23" spans="1:8" ht="24" customHeight="1" thickBot="1">
      <c r="A23" s="58" t="s">
        <v>147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149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141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142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143</v>
      </c>
      <c r="B29" s="58"/>
      <c r="C29" s="150"/>
      <c r="D29" s="150"/>
      <c r="E29" s="150"/>
      <c r="F29" s="150"/>
      <c r="G29" s="58" t="s">
        <v>144</v>
      </c>
      <c r="H29" s="150"/>
    </row>
    <row r="30" spans="1:8" ht="24" customHeight="1" thickBot="1">
      <c r="A30" s="58" t="s">
        <v>145</v>
      </c>
      <c r="B30" s="147" t="str">
        <f>IF(COSTS!H18="","",COSTS!H18)</f>
        <v/>
      </c>
      <c r="C30" s="59" t="s">
        <v>146</v>
      </c>
      <c r="D30" s="150"/>
      <c r="E30" s="150"/>
      <c r="F30" s="150"/>
      <c r="G30" s="150"/>
      <c r="H30" s="150"/>
    </row>
    <row r="31" spans="1:8" ht="24" customHeight="1" thickBot="1">
      <c r="A31" s="58" t="s">
        <v>147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150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151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142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143</v>
      </c>
      <c r="B37" s="58"/>
      <c r="C37" s="150"/>
      <c r="D37" s="150"/>
      <c r="E37" s="150"/>
      <c r="F37" s="150"/>
      <c r="G37" s="58" t="s">
        <v>144</v>
      </c>
      <c r="H37" s="150"/>
    </row>
    <row r="38" spans="1:8" ht="24" customHeight="1" thickBot="1">
      <c r="A38" s="58" t="s">
        <v>152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153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154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155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156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157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134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134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134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134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134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
&amp;8Rev. August 2016&amp;RPage 12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269" t="s">
        <v>158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159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48" t="str">
        <f>"Application #: "&amp;IF(COSTS!$K$6="","",COSTS!$K$6)</f>
        <v xml:space="preserve">Application #: </v>
      </c>
      <c r="J5" s="12"/>
    </row>
    <row r="6" spans="1:10" ht="24" thickBot="1">
      <c r="A6" s="36" t="s">
        <v>162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163</v>
      </c>
      <c r="B7" s="152"/>
      <c r="C7" s="12"/>
      <c r="D7" s="62" t="s">
        <v>164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165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120</v>
      </c>
      <c r="D9" s="17" t="s">
        <v>184</v>
      </c>
      <c r="E9" s="39" t="s">
        <v>5</v>
      </c>
      <c r="F9" s="17" t="s">
        <v>166</v>
      </c>
      <c r="G9" s="39" t="s">
        <v>181</v>
      </c>
      <c r="H9" s="38" t="s">
        <v>167</v>
      </c>
      <c r="I9" s="17" t="s">
        <v>126</v>
      </c>
      <c r="J9" s="40" t="s">
        <v>126</v>
      </c>
    </row>
    <row r="10" spans="1:10">
      <c r="A10" s="41" t="s">
        <v>250</v>
      </c>
      <c r="B10" s="18" t="s">
        <v>123</v>
      </c>
      <c r="C10" s="19" t="s">
        <v>124</v>
      </c>
      <c r="D10" s="18" t="s">
        <v>185</v>
      </c>
      <c r="E10" s="19" t="s">
        <v>129</v>
      </c>
      <c r="F10" s="18" t="s">
        <v>168</v>
      </c>
      <c r="G10" s="19" t="s">
        <v>175</v>
      </c>
      <c r="H10" s="41" t="s">
        <v>129</v>
      </c>
      <c r="I10" s="18" t="s">
        <v>130</v>
      </c>
      <c r="J10" s="42" t="s">
        <v>131</v>
      </c>
    </row>
    <row r="11" spans="1:10" ht="24" thickBot="1">
      <c r="A11" s="43"/>
      <c r="B11" s="20"/>
      <c r="C11" s="44" t="s">
        <v>127</v>
      </c>
      <c r="D11" s="20" t="s">
        <v>128</v>
      </c>
      <c r="E11" s="44"/>
      <c r="F11" s="20">
        <v>1.3</v>
      </c>
      <c r="G11" s="44"/>
      <c r="H11" s="43"/>
      <c r="I11" s="20"/>
      <c r="J11" s="45"/>
    </row>
    <row r="12" spans="1:10">
      <c r="A12" s="252"/>
      <c r="B12" s="253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52"/>
      <c r="B13" s="253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52"/>
      <c r="B14" s="253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52"/>
      <c r="B15" s="253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52"/>
      <c r="B16" s="253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52"/>
      <c r="B17" s="253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52"/>
      <c r="B18" s="253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52"/>
      <c r="B19" s="253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52"/>
      <c r="B20" s="253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52"/>
      <c r="B21" s="253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52"/>
      <c r="B22" s="253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52"/>
      <c r="B23" s="253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52"/>
      <c r="B24" s="253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52"/>
      <c r="B25" s="253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52"/>
      <c r="B26" s="253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52"/>
      <c r="B27" s="253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52"/>
      <c r="B28" s="253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52"/>
      <c r="B29" s="253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52"/>
      <c r="B30" s="253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52"/>
      <c r="B31" s="253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52"/>
      <c r="B32" s="253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52"/>
      <c r="B33" s="253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52"/>
      <c r="B34" s="253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52"/>
      <c r="B35" s="253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52"/>
      <c r="B36" s="253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52"/>
      <c r="B37" s="253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52"/>
      <c r="B38" s="253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52"/>
      <c r="B39" s="253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52"/>
      <c r="B40" s="253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52"/>
      <c r="B41" s="253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52"/>
      <c r="B42" s="253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5"/>
      <c r="B44" s="165"/>
      <c r="C44" s="165"/>
      <c r="D44" s="165"/>
      <c r="E44" s="165"/>
      <c r="F44" s="165"/>
      <c r="G44" s="165"/>
      <c r="H44" s="165"/>
      <c r="I44" s="165"/>
      <c r="J44" s="165"/>
    </row>
    <row r="45" spans="1:10">
      <c r="A45" s="165"/>
      <c r="B45" s="165"/>
      <c r="C45" s="165"/>
      <c r="D45" s="165"/>
      <c r="E45" s="165"/>
      <c r="F45" s="262" t="s">
        <v>251</v>
      </c>
      <c r="G45" s="165"/>
      <c r="H45" s="165"/>
      <c r="I45" s="165"/>
      <c r="J45" s="165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 xml:space="preserve">&amp;LHC Development Final Cost Certification (DFCC)
&amp;8Rev. August 2016&amp;CPage 13&amp;R
&amp;14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269" t="s">
        <v>158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159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133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46"/>
      <c r="H5" s="248" t="str">
        <f>"Application #: "&amp;IF(COSTS!$K$6="","",COSTS!$K$6)</f>
        <v xml:space="preserve">Application #: </v>
      </c>
      <c r="I5" s="12"/>
    </row>
    <row r="6" spans="1:9" ht="24" thickBot="1">
      <c r="A6" s="36" t="s">
        <v>162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163</v>
      </c>
      <c r="B7" s="155" t="str">
        <f>IF('EXHIBIT C'!B7="","",'EXHIBIT C'!B7)</f>
        <v/>
      </c>
      <c r="C7" s="46" t="s">
        <v>164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120</v>
      </c>
      <c r="D9" s="17" t="s">
        <v>121</v>
      </c>
      <c r="E9" s="39" t="s">
        <v>5</v>
      </c>
      <c r="F9" s="38" t="s">
        <v>174</v>
      </c>
      <c r="G9" s="38" t="s">
        <v>167</v>
      </c>
      <c r="H9" s="17" t="s">
        <v>126</v>
      </c>
      <c r="I9" s="40" t="s">
        <v>126</v>
      </c>
    </row>
    <row r="10" spans="1:9">
      <c r="A10" s="41" t="s">
        <v>250</v>
      </c>
      <c r="B10" s="18" t="s">
        <v>123</v>
      </c>
      <c r="C10" s="19" t="s">
        <v>124</v>
      </c>
      <c r="D10" s="18" t="s">
        <v>176</v>
      </c>
      <c r="E10" s="19" t="s">
        <v>129</v>
      </c>
      <c r="F10" s="41" t="s">
        <v>175</v>
      </c>
      <c r="G10" s="41" t="s">
        <v>129</v>
      </c>
      <c r="H10" s="18" t="s">
        <v>130</v>
      </c>
      <c r="I10" s="42" t="s">
        <v>131</v>
      </c>
    </row>
    <row r="11" spans="1:9" ht="24" thickBot="1">
      <c r="A11" s="43"/>
      <c r="B11" s="20"/>
      <c r="C11" s="44" t="s">
        <v>127</v>
      </c>
      <c r="D11" s="20" t="s">
        <v>177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263"/>
      <c r="B44" s="165"/>
      <c r="C44" s="264"/>
      <c r="D44" s="265"/>
      <c r="E44" s="165"/>
      <c r="F44" s="165"/>
      <c r="G44" s="266"/>
      <c r="H44" s="263"/>
      <c r="I44" s="266"/>
    </row>
    <row r="45" spans="1:9">
      <c r="A45" s="267"/>
      <c r="B45" s="268"/>
      <c r="C45" s="268"/>
      <c r="D45" s="268"/>
      <c r="E45" s="267" t="s">
        <v>252</v>
      </c>
      <c r="F45" s="268"/>
      <c r="G45" s="268"/>
      <c r="H45" s="268"/>
      <c r="I45" s="268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
&amp;8Rev. August 2016&amp;CPage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270" t="s">
        <v>169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</row>
    <row r="3" spans="1:23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>
      <c r="A4" s="358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</row>
    <row r="5" spans="1:23">
      <c r="A5" s="272" t="s">
        <v>228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</row>
    <row r="6" spans="1:23">
      <c r="A6" s="272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274"/>
      <c r="T6" s="274"/>
      <c r="U6" s="274"/>
      <c r="V6" s="274"/>
      <c r="W6" s="274"/>
    </row>
    <row r="7" spans="1:23" ht="24" thickBot="1">
      <c r="A7" s="272" t="s">
        <v>333</v>
      </c>
      <c r="B7" s="273"/>
      <c r="C7" s="273"/>
      <c r="D7" s="249"/>
      <c r="E7" s="249"/>
      <c r="F7" s="359"/>
      <c r="G7" s="359"/>
      <c r="H7" s="359"/>
      <c r="I7" s="359"/>
      <c r="J7" s="359"/>
      <c r="K7" s="272" t="s">
        <v>187</v>
      </c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188</v>
      </c>
      <c r="D9" s="87" t="s">
        <v>189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60"/>
      <c r="B10" s="361"/>
      <c r="C10" s="361"/>
      <c r="D10" s="361"/>
      <c r="E10" s="87" t="s">
        <v>190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192</v>
      </c>
      <c r="D13" s="87" t="s">
        <v>193</v>
      </c>
      <c r="E13" s="87"/>
      <c r="F13" s="87"/>
      <c r="G13" s="87"/>
      <c r="H13" s="87"/>
      <c r="I13" s="87"/>
      <c r="J13" s="87"/>
      <c r="K13" s="366"/>
      <c r="L13" s="361"/>
      <c r="M13" s="361"/>
      <c r="N13" s="361"/>
      <c r="O13" s="361"/>
      <c r="P13" s="361"/>
      <c r="Q13" s="87" t="s">
        <v>194</v>
      </c>
      <c r="R13" s="87"/>
      <c r="S13" s="87"/>
      <c r="T13" s="87"/>
      <c r="U13" s="87"/>
      <c r="V13" s="87"/>
      <c r="W13" s="87"/>
    </row>
    <row r="14" spans="1:23" ht="24" thickBot="1">
      <c r="A14" s="87" t="s">
        <v>186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66"/>
      <c r="T14" s="361"/>
      <c r="U14" s="361"/>
      <c r="V14" s="361"/>
      <c r="W14" s="87"/>
    </row>
    <row r="15" spans="1:23">
      <c r="A15" s="87" t="s">
        <v>195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50"/>
      <c r="I16" s="251"/>
      <c r="J16" s="251"/>
      <c r="K16" s="2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196</v>
      </c>
      <c r="D18" s="87" t="s">
        <v>197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198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199</v>
      </c>
      <c r="D21" s="87" t="s">
        <v>200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204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205</v>
      </c>
      <c r="D27" s="87" t="s">
        <v>206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207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208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209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211</v>
      </c>
      <c r="D33" s="87" t="s">
        <v>212</v>
      </c>
      <c r="E33" s="87"/>
      <c r="F33" s="87"/>
      <c r="G33" s="87"/>
      <c r="H33" s="87"/>
      <c r="I33" s="87"/>
      <c r="J33" s="87"/>
      <c r="K33" s="87"/>
      <c r="L33" s="87"/>
      <c r="M33" s="367"/>
      <c r="N33" s="361"/>
      <c r="O33" s="361"/>
      <c r="P33" s="361"/>
      <c r="Q33" s="87" t="s">
        <v>170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66"/>
      <c r="O40" s="366"/>
      <c r="P40" s="366"/>
      <c r="Q40" s="366"/>
      <c r="R40" s="366"/>
      <c r="S40" s="366"/>
      <c r="T40" s="87"/>
      <c r="U40" s="87"/>
      <c r="V40" s="87"/>
      <c r="W40" s="87"/>
    </row>
    <row r="41" spans="1:23">
      <c r="A41" s="87" t="s">
        <v>171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216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89</v>
      </c>
      <c r="B46" s="87"/>
      <c r="C46" s="87"/>
      <c r="D46" s="87"/>
      <c r="E46" s="87"/>
      <c r="F46" s="362">
        <f>'DEV.  DATA'!C85</f>
        <v>0</v>
      </c>
      <c r="G46" s="363"/>
      <c r="H46" s="363"/>
      <c r="I46" s="363"/>
      <c r="J46" s="363"/>
      <c r="K46" s="363"/>
      <c r="L46" s="363"/>
      <c r="M46" s="363"/>
      <c r="N46" s="363"/>
      <c r="O46" s="363"/>
      <c r="P46" s="363"/>
      <c r="Q46" s="363"/>
      <c r="R46" s="363"/>
      <c r="S46" s="363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218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95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172</v>
      </c>
      <c r="B51" s="82"/>
      <c r="C51" s="82"/>
      <c r="D51" s="82"/>
      <c r="E51" s="82"/>
      <c r="F51" s="82"/>
      <c r="G51" s="82"/>
      <c r="H51" s="364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 xml:space="preserve">&amp;LHC Development Final Cost Certification (DFCC)
&amp;8Rev. August 2016&amp;RPage 15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Elizabeth Thorp</cp:lastModifiedBy>
  <cp:lastPrinted>2016-10-13T14:04:04Z</cp:lastPrinted>
  <dcterms:created xsi:type="dcterms:W3CDTF">1999-07-29T18:43:43Z</dcterms:created>
  <dcterms:modified xsi:type="dcterms:W3CDTF">2016-10-13T14:04:10Z</dcterms:modified>
</cp:coreProperties>
</file>