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ATREAU\Documents\2015\2015 RFAs\RFA 2015-101 Smaller PSNs\"/>
    </mc:Choice>
  </mc:AlternateContent>
  <bookViews>
    <workbookView xWindow="0" yWindow="0" windowWidth="20490" windowHeight="7545"/>
  </bookViews>
  <sheets>
    <sheet name="Sheet1" sheetId="1" r:id="rId1"/>
  </sheets>
  <definedNames>
    <definedName name="_xlnm.Print_Area" localSheetId="0">Sheet1!$A$1:$G$26</definedName>
  </definedNames>
  <calcPr calcId="152511"/>
</workbook>
</file>

<file path=xl/calcChain.xml><?xml version="1.0" encoding="utf-8"?>
<calcChain xmlns="http://schemas.openxmlformats.org/spreadsheetml/2006/main">
  <c r="F14" i="1" l="1"/>
  <c r="F17" i="1"/>
  <c r="F16" i="1"/>
  <c r="F15" i="1"/>
  <c r="F13" i="1"/>
  <c r="C17" i="1"/>
  <c r="C16" i="1"/>
  <c r="C15" i="1"/>
  <c r="C14" i="1"/>
  <c r="C13" i="1"/>
  <c r="E13" i="1" s="1"/>
  <c r="D13" i="1"/>
  <c r="B19" i="1"/>
  <c r="C22" i="1" s="1"/>
  <c r="B26" i="1" l="1"/>
  <c r="G26" i="1"/>
  <c r="E14" i="1"/>
  <c r="G14" i="1" s="1"/>
  <c r="D14" i="1"/>
  <c r="D15" i="1" s="1"/>
  <c r="G13" i="1"/>
  <c r="E15" i="1" l="1"/>
  <c r="G15" i="1" s="1"/>
  <c r="D16" i="1"/>
  <c r="D17" i="1" s="1"/>
  <c r="D19" i="1" l="1"/>
  <c r="D20" i="1" s="1"/>
  <c r="E16" i="1"/>
  <c r="G16" i="1" l="1"/>
  <c r="E17" i="1"/>
  <c r="G17" i="1" s="1"/>
  <c r="E19" i="1" l="1"/>
  <c r="E20" i="1" s="1"/>
  <c r="G19" i="1"/>
</calcChain>
</file>

<file path=xl/sharedStrings.xml><?xml version="1.0" encoding="utf-8"?>
<sst xmlns="http://schemas.openxmlformats.org/spreadsheetml/2006/main" count="105" uniqueCount="105">
  <si>
    <t># of
Bedrooms</t>
  </si>
  <si>
    <t># of Proposed Units</t>
  </si>
  <si>
    <t>Totals</t>
  </si>
  <si>
    <t>Cumulative Proposed Units</t>
  </si>
  <si>
    <t>A</t>
  </si>
  <si>
    <t>B</t>
  </si>
  <si>
    <t>C</t>
  </si>
  <si>
    <t>D</t>
  </si>
  <si>
    <t>E</t>
  </si>
  <si>
    <t>F</t>
  </si>
  <si>
    <t>Input your unit mix into this column</t>
  </si>
  <si>
    <t>County</t>
  </si>
  <si>
    <t>2014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</si>
  <si>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</si>
  <si>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</si>
  <si>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</si>
  <si>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</si>
  <si>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</si>
  <si>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</si>
  <si>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</si>
  <si>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</si>
  <si>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</si>
  <si>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</si>
  <si>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</si>
  <si>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</si>
  <si>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</si>
  <si>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</si>
  <si>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</si>
  <si>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</si>
  <si>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</si>
  <si>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</si>
  <si>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</si>
  <si>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</si>
  <si>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</si>
  <si>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</si>
  <si>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</si>
  <si>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</si>
  <si>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</si>
  <si>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</si>
  <si>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</si>
  <si>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</si>
  <si>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</si>
  <si>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</si>
  <si>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</si>
  <si>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</si>
  <si>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</si>
  <si>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</si>
  <si>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</si>
  <si>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</si>
  <si>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</si>
  <si>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</si>
  <si>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</si>
  <si>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</si>
  <si>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</si>
  <si>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</si>
  <si>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</si>
  <si>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</si>
  <si>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</si>
  <si>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</si>
  <si>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</si>
  <si>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</si>
  <si>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</si>
  <si>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</si>
  <si>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</si>
  <si>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</si>
  <si>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</si>
  <si>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</si>
  <si>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</si>
  <si>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</si>
  <si>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</si>
  <si>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</si>
  <si>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</si>
  <si>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</si>
  <si>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</si>
  <si>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</si>
  <si>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</si>
  <si>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</si>
  <si>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</si>
  <si>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</si>
  <si>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</si>
  <si>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</si>
  <si>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</si>
  <si>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</si>
  <si>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Overall ELI Unit Distribution</t>
  </si>
  <si>
    <t>Funded ELI Unit Distribution</t>
  </si>
  <si>
    <t>Family</t>
  </si>
  <si>
    <t>Elderly</t>
  </si>
  <si>
    <t>ETP</t>
  </si>
  <si>
    <t>Demo</t>
  </si>
  <si>
    <t>LDA</t>
  </si>
  <si>
    <t>Non-LDA</t>
  </si>
  <si>
    <t>LDA Status</t>
  </si>
  <si>
    <t>N/A (ETP)</t>
  </si>
  <si>
    <t>G</t>
  </si>
  <si>
    <t>Maximum amount of ELI Loan eligible to request</t>
  </si>
  <si>
    <t>Maximum Eligible ELI Loan</t>
  </si>
  <si>
    <t>Maximum ELI Loan allowable for each Unit Size</t>
  </si>
  <si>
    <r>
      <rPr>
        <b/>
        <sz val="10"/>
        <color indexed="8"/>
        <rFont val="Times New Roman"/>
        <family val="1"/>
      </rPr>
      <t xml:space="preserve">1. </t>
    </r>
    <r>
      <rPr>
        <sz val="10"/>
        <color theme="1"/>
        <rFont val="Times New Roman"/>
        <family val="2"/>
      </rPr>
      <t>Select the County of your Development:</t>
    </r>
  </si>
  <si>
    <r>
      <t>2</t>
    </r>
    <r>
      <rPr>
        <b/>
        <sz val="10"/>
        <color indexed="8"/>
        <rFont val="Times New Roman"/>
        <family val="1"/>
      </rPr>
      <t xml:space="preserve">. </t>
    </r>
    <r>
      <rPr>
        <sz val="10"/>
        <color theme="1"/>
        <rFont val="Times New Roman"/>
        <family val="2"/>
      </rPr>
      <t>What is the maximum percentage of units the RFA will fund as ELI units?</t>
    </r>
  </si>
  <si>
    <r>
      <rPr>
        <b/>
        <sz val="10"/>
        <color indexed="8"/>
        <rFont val="Times New Roman"/>
        <family val="1"/>
      </rPr>
      <t xml:space="preserve">3. </t>
    </r>
    <r>
      <rPr>
        <sz val="10"/>
        <color theme="1"/>
        <rFont val="Times New Roman"/>
        <family val="2"/>
      </rPr>
      <t>What is the overall percentage of units the Applicant will commit as ELI units?</t>
    </r>
  </si>
  <si>
    <r>
      <rPr>
        <b/>
        <u/>
        <sz val="10"/>
        <color indexed="8"/>
        <rFont val="Times New Roman"/>
        <family val="1"/>
      </rPr>
      <t>Instructions</t>
    </r>
    <r>
      <rPr>
        <b/>
        <sz val="10"/>
        <color indexed="8"/>
        <rFont val="Times New Roman"/>
        <family val="1"/>
      </rPr>
      <t xml:space="preserve">: </t>
    </r>
    <r>
      <rPr>
        <sz val="10"/>
        <color indexed="8"/>
        <rFont val="Times New Roman"/>
        <family val="1"/>
      </rPr>
      <t xml:space="preserve"> Please select the appropriate answer to question 1 below from the drop-down menu and enter a response to question 3.  The response to question 2 has been established by the RFA parameters and represents the ELI units to be funded with an applicable ELI Loan source.  The repsonse to question 3 represents the Development's overall ELI configuration. Once questions 1 and 3 have been appropriately answered, p</t>
    </r>
    <r>
      <rPr>
        <sz val="10"/>
        <color theme="1"/>
        <rFont val="Times New Roman"/>
        <family val="2"/>
      </rPr>
      <t>lease input the number of Units the proposed Development will have, by bedroom count, in Column B of the table below.  The Column D formulas are set up to provide the correct overall ELI Unit distribution while Column E will provide the correct ELI Unit distribution for those ELI Units being funded with an ELI Loan source.  The formulas in Column G provides the Applicant with the maximum ELI Loan allowable based on the inputs.</t>
    </r>
  </si>
  <si>
    <t>RFA 2015-101</t>
  </si>
  <si>
    <t>A Tool to Assist Applicants in Determining its Pro-rata Distribution of
ELI Units, Maximum ELI Loan Amount, and Maximum SAIL Request Amount</t>
  </si>
  <si>
    <t xml:space="preserve">The table below is intended to assist an Applicant in RFA 2015-101 with the determination of the maximum Eligible SAIL Request Amount as well as the maximum amount of an ELI Loan that may be requested in its Application based on the Unit mix of a proposed Development.  This is based on distributing the ELI Units pro-rata across the entire Unit mix, rounding up to a whole number of units, and then applying the relative per unit ELI Loan limitations to each ELI Unit.  </t>
  </si>
  <si>
    <t>ELI Maximum Funding Determination (Effective 12-15-2014)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</si>
</sst>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17" x14ac:knownFonts="1">
    <font>
      <sz val="10"/>
      <color theme="1"/>
      <name val="Times New Roman"/>
      <family val="2"/>
    </font>
    <font>
      <b/>
      <sz val="10"/>
      <color indexed="8"/>
      <name val="Times New Roman"/>
      <family val="1"/>
    </font>
    <font>
      <b/>
      <u/>
      <sz val="10"/>
      <color indexed="8"/>
      <name val="Times New Roman"/>
      <family val="1"/>
    </font>
    <font>
      <sz val="10"/>
      <color indexed="8"/>
      <name val="Times New Roman"/>
      <family val="1"/>
    </font>
    <font>
      <b/>
      <sz val="10"/>
      <name val="Times New Roman"/>
      <family val="1"/>
    </font>
    <font>
      <sz val="10"/>
      <name val="Times New Roman"/>
      <family val="1"/>
    </font>
    <font>
      <sz val="10"/>
      <color theme="1"/>
      <name val="Times New Roman"/>
      <family val="2"/>
    </font>
    <font>
      <b/>
      <sz val="10"/>
      <color theme="1"/>
      <name val="Times New Roman"/>
      <family val="1"/>
    </font>
    <font>
      <sz val="10"/>
      <color theme="1"/>
      <name val="Times New Roman"/>
      <family val="1"/>
    </font>
    <font>
      <b/>
      <sz val="12"/>
      <color theme="1"/>
      <name val="Times New Roman"/>
      <family val="1"/>
    </font>
    <font>
      <sz val="10"/>
      <color rgb="FF0000FF"/>
      <name val="Times New Roman"/>
      <family val="2"/>
    </font>
    <font>
      <sz val="9"/>
      <color theme="1"/>
      <name val="Times New Roman"/>
      <family val="2"/>
    </font>
    <font>
      <sz val="10"/>
      <color theme="1" tint="0.34998626667073579"/>
      <name val="Times New Roman"/>
      <family val="1"/>
    </font>
    <font>
      <b/>
      <i/>
      <sz val="12"/>
      <color theme="1"/>
      <name val="Times New Roman"/>
      <family val="1"/>
    </font>
    <font>
      <sz val="10"/>
      <name val="Times New Roman"/>
      <family val="2"/>
    </font>
    <font>
      <b/>
      <sz val="10"/>
      <color rgb="FFC00000"/>
      <name val="Times New Roman"/>
      <family val="1"/>
    </font>
    <font>
      <b/>
      <u/>
      <sz val="12"/>
      <color theme="1"/>
      <name val="Times New Roman"/>
      <family val="1"/>
    </font>
  </fonts>
  <fills count="6">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rgb="FFF7F7F7"/>
        <bgColor indexed="64"/>
      </patternFill>
    </fill>
    <fill>
      <patternFill patternType="solid">
        <fgColor rgb="FFFFFFC1"/>
        <bgColor indexed="64"/>
      </patternFill>
    </fill>
  </fills>
  <borders count="50">
    <border>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bottom style="medium">
        <color theme="1"/>
      </bottom>
      <diagonal/>
    </border>
    <border>
      <left/>
      <right/>
      <top style="thin">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style="hair">
        <color theme="1"/>
      </top>
      <bottom style="double">
        <color theme="1"/>
      </bottom>
      <diagonal/>
    </border>
    <border>
      <left style="hair">
        <color theme="1"/>
      </left>
      <right style="hair">
        <color theme="1"/>
      </right>
      <top style="hair">
        <color theme="1"/>
      </top>
      <bottom style="double">
        <color theme="1"/>
      </bottom>
      <diagonal/>
    </border>
    <border>
      <left style="medium">
        <color theme="1"/>
      </left>
      <right style="hair">
        <color theme="1"/>
      </right>
      <top style="double">
        <color theme="1"/>
      </top>
      <bottom style="medium">
        <color theme="1"/>
      </bottom>
      <diagonal/>
    </border>
    <border>
      <left style="hair">
        <color theme="1"/>
      </left>
      <right style="hair">
        <color theme="1"/>
      </right>
      <top style="double">
        <color theme="1"/>
      </top>
      <bottom style="medium">
        <color theme="1"/>
      </bottom>
      <diagonal/>
    </border>
    <border>
      <left/>
      <right/>
      <top/>
      <bottom style="thin">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hair">
        <color theme="1"/>
      </left>
      <right style="hair">
        <color theme="1"/>
      </right>
      <top style="medium">
        <color theme="1"/>
      </top>
      <bottom/>
      <diagonal/>
    </border>
    <border>
      <left style="hair">
        <color theme="1"/>
      </left>
      <right style="double">
        <color theme="1"/>
      </right>
      <top style="double">
        <color theme="1"/>
      </top>
      <bottom style="medium">
        <color theme="1"/>
      </bottom>
      <diagonal/>
    </border>
    <border>
      <left style="hair">
        <color theme="1"/>
      </left>
      <right style="medium">
        <color theme="1"/>
      </right>
      <top style="medium">
        <color theme="1"/>
      </top>
      <bottom style="thin">
        <color theme="1"/>
      </bottom>
      <diagonal/>
    </border>
    <border>
      <left style="hair">
        <color theme="1"/>
      </left>
      <right style="medium">
        <color theme="1"/>
      </right>
      <top/>
      <bottom/>
      <diagonal/>
    </border>
    <border>
      <left style="double">
        <color theme="1"/>
      </left>
      <right style="double">
        <color theme="1"/>
      </right>
      <top style="double">
        <color theme="1"/>
      </top>
      <bottom style="medium">
        <color theme="1"/>
      </bottom>
      <diagonal/>
    </border>
    <border>
      <left style="hair">
        <color theme="1"/>
      </left>
      <right style="medium">
        <color theme="1"/>
      </right>
      <top/>
      <bottom style="hair">
        <color theme="1"/>
      </bottom>
      <diagonal/>
    </border>
    <border>
      <left style="hair">
        <color theme="1"/>
      </left>
      <right style="medium">
        <color theme="1"/>
      </right>
      <top style="hair">
        <color theme="1"/>
      </top>
      <bottom style="double">
        <color theme="1"/>
      </bottom>
      <diagonal/>
    </border>
    <border>
      <left/>
      <right/>
      <top style="thin">
        <color theme="1"/>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87">
    <xf numFmtId="0" fontId="0" fillId="0" borderId="0" xfId="0"/>
    <xf numFmtId="0" fontId="7" fillId="0" borderId="0" xfId="0" applyFont="1"/>
    <xf numFmtId="0" fontId="8" fillId="0" borderId="0" xfId="0" applyFont="1" applyAlignment="1">
      <alignment wrapText="1"/>
    </xf>
    <xf numFmtId="0" fontId="0" fillId="0" borderId="0" xfId="0" applyAlignment="1">
      <alignment horizontal="center"/>
    </xf>
    <xf numFmtId="0" fontId="9" fillId="0" borderId="0" xfId="0" applyFont="1" applyAlignment="1">
      <alignment wrapText="1"/>
    </xf>
    <xf numFmtId="0" fontId="0" fillId="2" borderId="0" xfId="0" applyFill="1"/>
    <xf numFmtId="0" fontId="0" fillId="2" borderId="0" xfId="0" applyFill="1" applyAlignment="1">
      <alignment horizontal="center"/>
    </xf>
    <xf numFmtId="0" fontId="7" fillId="0" borderId="0" xfId="0" applyFont="1" applyBorder="1" applyAlignment="1">
      <alignment horizontal="center" wrapText="1"/>
    </xf>
    <xf numFmtId="0" fontId="7" fillId="0" borderId="1" xfId="0" applyFont="1" applyBorder="1" applyAlignment="1">
      <alignment horizontal="left" inden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left" indent="1"/>
    </xf>
    <xf numFmtId="0" fontId="7" fillId="0" borderId="5" xfId="0" applyFont="1" applyBorder="1" applyAlignment="1">
      <alignment horizontal="center" wrapText="1"/>
    </xf>
    <xf numFmtId="0" fontId="0" fillId="0" borderId="6" xfId="0" applyBorder="1" applyAlignment="1">
      <alignment horizontal="left" vertical="center" indent="1"/>
    </xf>
    <xf numFmtId="9" fontId="6" fillId="0" borderId="7" xfId="2" applyFont="1" applyBorder="1" applyAlignment="1">
      <alignment horizontal="center" vertical="center"/>
    </xf>
    <xf numFmtId="6" fontId="0" fillId="0" borderId="7" xfId="0" applyNumberFormat="1" applyBorder="1" applyAlignment="1">
      <alignment horizontal="center" vertical="center"/>
    </xf>
    <xf numFmtId="6" fontId="0" fillId="0" borderId="8" xfId="0" applyNumberFormat="1" applyBorder="1" applyAlignment="1">
      <alignment horizontal="center" vertical="center"/>
    </xf>
    <xf numFmtId="0" fontId="0" fillId="0" borderId="9" xfId="0" applyBorder="1" applyAlignment="1">
      <alignment horizontal="left" vertical="center" indent="1"/>
    </xf>
    <xf numFmtId="9" fontId="6" fillId="0" borderId="10" xfId="2" applyFont="1" applyBorder="1" applyAlignment="1">
      <alignment horizontal="center" vertical="center"/>
    </xf>
    <xf numFmtId="6" fontId="0" fillId="0" borderId="10" xfId="0" applyNumberFormat="1" applyBorder="1" applyAlignment="1">
      <alignment horizontal="center" vertical="center"/>
    </xf>
    <xf numFmtId="6" fontId="0" fillId="0" borderId="11" xfId="0" applyNumberFormat="1" applyBorder="1" applyAlignment="1">
      <alignment horizontal="center" vertical="center"/>
    </xf>
    <xf numFmtId="0" fontId="0" fillId="0" borderId="12" xfId="0" applyBorder="1" applyAlignment="1">
      <alignment horizontal="left" vertical="center" indent="1"/>
    </xf>
    <xf numFmtId="9" fontId="6" fillId="0" borderId="13" xfId="2" applyFont="1" applyBorder="1" applyAlignment="1">
      <alignment horizontal="center" vertical="center"/>
    </xf>
    <xf numFmtId="6" fontId="0" fillId="0" borderId="13" xfId="0" applyNumberFormat="1" applyBorder="1" applyAlignment="1">
      <alignment horizontal="center" vertical="center"/>
    </xf>
    <xf numFmtId="6" fontId="0" fillId="0" borderId="14" xfId="0" applyNumberFormat="1" applyBorder="1" applyAlignment="1">
      <alignment horizontal="center" vertical="center"/>
    </xf>
    <xf numFmtId="0" fontId="0" fillId="0" borderId="15" xfId="0" applyBorder="1" applyAlignment="1">
      <alignment horizontal="left" vertical="center" indent="1"/>
    </xf>
    <xf numFmtId="9" fontId="6" fillId="0" borderId="16" xfId="2" applyFont="1" applyBorder="1" applyAlignment="1">
      <alignment horizontal="center" vertical="center"/>
    </xf>
    <xf numFmtId="6" fontId="0" fillId="0" borderId="16" xfId="0" applyNumberFormat="1" applyBorder="1" applyAlignment="1">
      <alignment horizontal="center" vertical="center"/>
    </xf>
    <xf numFmtId="6" fontId="0" fillId="0" borderId="17" xfId="0" applyNumberFormat="1" applyBorder="1" applyAlignment="1">
      <alignment horizontal="center" vertical="center"/>
    </xf>
    <xf numFmtId="0" fontId="0" fillId="0" borderId="18" xfId="0" applyBorder="1" applyAlignment="1">
      <alignment horizontal="center"/>
    </xf>
    <xf numFmtId="0" fontId="0" fillId="0" borderId="18"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2" borderId="24" xfId="0" applyFill="1" applyBorder="1"/>
    <xf numFmtId="38" fontId="0" fillId="0" borderId="25" xfId="0" applyNumberFormat="1" applyBorder="1" applyAlignment="1">
      <alignment horizontal="right" indent="2"/>
    </xf>
    <xf numFmtId="38" fontId="0" fillId="2" borderId="25" xfId="0" applyNumberFormat="1" applyFill="1" applyBorder="1" applyAlignment="1">
      <alignment horizontal="right" indent="2"/>
    </xf>
    <xf numFmtId="0" fontId="7" fillId="2" borderId="26" xfId="0" applyFont="1" applyFill="1" applyBorder="1" applyAlignment="1">
      <alignment horizontal="center" wrapText="1"/>
    </xf>
    <xf numFmtId="0" fontId="7" fillId="2" borderId="27" xfId="0" applyFont="1" applyFill="1" applyBorder="1" applyAlignment="1">
      <alignment horizontal="center" wrapText="1"/>
    </xf>
    <xf numFmtId="0" fontId="0" fillId="2" borderId="28" xfId="0" applyFill="1" applyBorder="1" applyAlignment="1">
      <alignment horizontal="center"/>
    </xf>
    <xf numFmtId="38" fontId="0" fillId="2" borderId="29" xfId="0" applyNumberFormat="1" applyFill="1" applyBorder="1" applyAlignment="1">
      <alignment horizontal="right" indent="2"/>
    </xf>
    <xf numFmtId="0" fontId="0" fillId="2" borderId="30" xfId="0" applyFill="1" applyBorder="1" applyAlignment="1">
      <alignment horizontal="center"/>
    </xf>
    <xf numFmtId="38" fontId="0" fillId="2" borderId="31" xfId="0" applyNumberFormat="1" applyFill="1" applyBorder="1" applyAlignment="1">
      <alignment horizontal="right" indent="2"/>
    </xf>
    <xf numFmtId="0" fontId="0" fillId="2" borderId="32" xfId="0" applyFill="1" applyBorder="1"/>
    <xf numFmtId="38" fontId="0" fillId="2" borderId="33" xfId="0" applyNumberFormat="1" applyFill="1" applyBorder="1" applyAlignment="1">
      <alignment horizontal="right" indent="2"/>
    </xf>
    <xf numFmtId="0" fontId="7" fillId="2" borderId="34" xfId="0" applyFont="1" applyFill="1" applyBorder="1" applyAlignment="1">
      <alignment horizontal="center"/>
    </xf>
    <xf numFmtId="38" fontId="0" fillId="2" borderId="35" xfId="0" applyNumberFormat="1" applyFill="1" applyBorder="1" applyAlignment="1">
      <alignment horizontal="right" indent="2"/>
    </xf>
    <xf numFmtId="38" fontId="0" fillId="0" borderId="33" xfId="0" applyNumberFormat="1" applyBorder="1" applyAlignment="1">
      <alignment horizontal="right" indent="1"/>
    </xf>
    <xf numFmtId="38" fontId="0" fillId="0" borderId="35" xfId="0" applyNumberFormat="1" applyBorder="1" applyAlignment="1">
      <alignment horizontal="right" indent="1"/>
    </xf>
    <xf numFmtId="0" fontId="0" fillId="2" borderId="0" xfId="0" applyFill="1" applyAlignment="1">
      <alignment horizontal="right" indent="1"/>
    </xf>
    <xf numFmtId="0" fontId="8" fillId="2" borderId="0" xfId="0" applyFont="1" applyFill="1" applyAlignment="1">
      <alignment horizontal="right" vertical="center" indent="1"/>
    </xf>
    <xf numFmtId="0" fontId="8" fillId="2" borderId="0" xfId="0" applyFont="1" applyFill="1" applyAlignment="1">
      <alignment horizontal="right" indent="1"/>
    </xf>
    <xf numFmtId="0" fontId="10" fillId="3" borderId="36" xfId="0" applyFont="1" applyFill="1" applyBorder="1" applyAlignment="1" applyProtection="1">
      <alignment horizontal="center" vertical="center"/>
      <protection locked="0"/>
    </xf>
    <xf numFmtId="9" fontId="10" fillId="3" borderId="23" xfId="2" applyFont="1" applyFill="1" applyBorder="1" applyAlignment="1" applyProtection="1">
      <alignment horizontal="center" vertical="center"/>
      <protection locked="0"/>
    </xf>
    <xf numFmtId="38" fontId="10" fillId="3" borderId="29" xfId="0" applyNumberFormat="1" applyFont="1" applyFill="1" applyBorder="1" applyAlignment="1" applyProtection="1">
      <alignment horizontal="right" indent="1"/>
      <protection locked="0"/>
    </xf>
    <xf numFmtId="38" fontId="10" fillId="3" borderId="31" xfId="0" applyNumberFormat="1" applyFont="1" applyFill="1" applyBorder="1" applyAlignment="1" applyProtection="1">
      <alignment horizontal="right" indent="1"/>
      <protection locked="0"/>
    </xf>
    <xf numFmtId="0" fontId="4" fillId="4" borderId="27" xfId="0" applyFont="1" applyFill="1" applyBorder="1" applyAlignment="1">
      <alignment horizontal="center" wrapText="1"/>
    </xf>
    <xf numFmtId="0" fontId="12" fillId="4" borderId="25" xfId="0" applyFont="1" applyFill="1" applyBorder="1"/>
    <xf numFmtId="164" fontId="5" fillId="4" borderId="29" xfId="1" applyNumberFormat="1" applyFont="1" applyFill="1" applyBorder="1" applyAlignment="1">
      <alignment horizontal="right" indent="1"/>
    </xf>
    <xf numFmtId="0" fontId="5" fillId="4" borderId="33" xfId="0" applyFont="1" applyFill="1" applyBorder="1" applyAlignment="1">
      <alignment horizontal="right" indent="1"/>
    </xf>
    <xf numFmtId="0" fontId="5" fillId="4" borderId="40" xfId="0" quotePrefix="1" applyFont="1" applyFill="1" applyBorder="1" applyAlignment="1">
      <alignment horizontal="right" indent="1"/>
    </xf>
    <xf numFmtId="0" fontId="7" fillId="5" borderId="41" xfId="0" applyFont="1" applyFill="1" applyBorder="1" applyAlignment="1">
      <alignment horizontal="center" wrapText="1"/>
    </xf>
    <xf numFmtId="0" fontId="0" fillId="5" borderId="42" xfId="0" applyFill="1" applyBorder="1"/>
    <xf numFmtId="6" fontId="7" fillId="5" borderId="43" xfId="0" applyNumberFormat="1" applyFont="1" applyFill="1" applyBorder="1" applyAlignment="1">
      <alignment horizontal="right" indent="1"/>
    </xf>
    <xf numFmtId="6" fontId="7" fillId="5" borderId="44" xfId="0" applyNumberFormat="1" applyFont="1" applyFill="1" applyBorder="1" applyAlignment="1">
      <alignment horizontal="right" indent="1"/>
    </xf>
    <xf numFmtId="0" fontId="7" fillId="5" borderId="45" xfId="0" applyFont="1" applyFill="1" applyBorder="1"/>
    <xf numFmtId="9" fontId="14" fillId="0" borderId="23" xfId="2" applyFont="1" applyFill="1" applyBorder="1" applyAlignment="1" applyProtection="1">
      <alignment horizontal="center" vertical="center"/>
    </xf>
    <xf numFmtId="38" fontId="0" fillId="0" borderId="0" xfId="0" applyNumberFormat="1" applyFill="1" applyBorder="1" applyAlignment="1">
      <alignment horizontal="center" vertical="center"/>
    </xf>
    <xf numFmtId="6" fontId="0" fillId="0" borderId="0" xfId="0" applyNumberFormat="1"/>
    <xf numFmtId="6" fontId="7" fillId="0" borderId="49" xfId="0" applyNumberFormat="1" applyFont="1" applyBorder="1" applyAlignment="1">
      <alignment vertical="center"/>
    </xf>
    <xf numFmtId="0" fontId="0" fillId="2" borderId="0" xfId="0" applyFill="1" applyAlignment="1">
      <alignment vertical="top" wrapText="1"/>
    </xf>
    <xf numFmtId="0" fontId="0" fillId="0" borderId="47" xfId="0" applyBorder="1" applyAlignment="1">
      <alignment horizontal="right" vertical="center"/>
    </xf>
    <xf numFmtId="0" fontId="0" fillId="0" borderId="48" xfId="0" applyBorder="1" applyAlignment="1">
      <alignment horizontal="right" vertical="center"/>
    </xf>
    <xf numFmtId="0" fontId="13" fillId="2" borderId="4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5" fillId="0" borderId="0" xfId="0" applyFont="1" applyBorder="1" applyAlignment="1">
      <alignment horizontal="left" vertical="center" wrapText="1"/>
    </xf>
    <xf numFmtId="0" fontId="8" fillId="2" borderId="0" xfId="0" applyFont="1" applyFill="1" applyAlignment="1">
      <alignment horizontal="left" vertical="center" wrapText="1" indent="1"/>
    </xf>
    <xf numFmtId="0" fontId="7" fillId="0" borderId="37" xfId="0" applyFont="1" applyBorder="1" applyAlignment="1">
      <alignment horizontal="right" vertical="top" wrapText="1" indent="1"/>
    </xf>
    <xf numFmtId="0" fontId="7" fillId="0" borderId="38" xfId="0" applyFont="1" applyBorder="1" applyAlignment="1">
      <alignment horizontal="right" vertical="top" wrapText="1" indent="1"/>
    </xf>
    <xf numFmtId="0" fontId="0" fillId="0" borderId="39" xfId="0" applyBorder="1" applyAlignment="1">
      <alignment horizontal="center" vertical="top" wrapText="1"/>
    </xf>
    <xf numFmtId="0" fontId="0" fillId="0" borderId="25" xfId="0" applyBorder="1" applyAlignment="1">
      <alignment horizontal="center" vertical="top" wrapText="1"/>
    </xf>
    <xf numFmtId="0" fontId="0" fillId="0" borderId="29" xfId="0" applyBorder="1" applyAlignment="1">
      <alignment horizontal="center" vertical="top" wrapText="1"/>
    </xf>
    <xf numFmtId="10" fontId="11" fillId="0" borderId="39" xfId="2" applyNumberFormat="1" applyFont="1" applyBorder="1" applyAlignment="1">
      <alignment horizontal="center" vertical="center" wrapText="1"/>
    </xf>
    <xf numFmtId="10" fontId="11" fillId="0" borderId="29" xfId="2" applyNumberFormat="1" applyFont="1" applyBorder="1" applyAlignment="1">
      <alignment horizontal="center" vertical="center" wrapText="1"/>
    </xf>
    <xf numFmtId="0" fontId="15" fillId="0" borderId="0" xfId="0" quotePrefix="1" applyFont="1" applyBorder="1" applyAlignment="1">
      <alignment horizontal="left" vertical="center" wrapText="1"/>
    </xf>
  </cellXfs>
  <cellStyles count="3">
    <cellStyle name="Currency" xfId="1" builtinId="4"/>
    <cellStyle name="Normal" xfId="0" builtinId="0"/>
    <cellStyle name="Percent" xfId="2" builtinId="5"/>
  </cellStyles>
  <dxfs count="1">
    <dxf>
      <fill>
        <patternFill patternType="gray125">
          <fgColor rgb="FFFF000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defaultGridColor="0" colorId="31" zoomScale="120" zoomScaleNormal="120" workbookViewId="0">
      <selection activeCell="G6" sqref="G6"/>
    </sheetView>
  </sheetViews>
  <sheetFormatPr defaultRowHeight="12.75" x14ac:dyDescent="0.2"/>
  <cols>
    <col min="1" max="1" width="13" customWidth="1"/>
    <col min="2" max="2" width="9.83203125" customWidth="1"/>
    <col min="3" max="3" width="11.83203125" customWidth="1"/>
    <col min="4" max="6" width="15.33203125" customWidth="1"/>
    <col min="7" max="7" width="17" customWidth="1"/>
    <col min="8" max="8" width="15" customWidth="1"/>
    <col min="9" max="9" width="13" customWidth="1"/>
    <col min="10" max="10" width="15.1640625" customWidth="1"/>
    <col min="11" max="11" width="14.6640625" customWidth="1"/>
    <col min="12" max="12" width="12.83203125" bestFit="1" customWidth="1"/>
    <col min="13" max="13" width="11.6640625" bestFit="1" customWidth="1"/>
  </cols>
  <sheetData>
    <row r="1" spans="1:9" ht="33.75" customHeight="1" x14ac:dyDescent="0.25">
      <c r="A1" s="76" t="s">
        <v>101</v>
      </c>
      <c r="B1" s="76"/>
      <c r="C1" s="75" t="s">
        <v>102</v>
      </c>
      <c r="D1" s="75"/>
      <c r="E1" s="75"/>
      <c r="F1" s="75"/>
      <c r="G1" s="75"/>
      <c r="H1" s="4"/>
    </row>
    <row r="2" spans="1:9" ht="24" customHeight="1" x14ac:dyDescent="0.25">
      <c r="A2" s="74" t="s">
        <v>104</v>
      </c>
      <c r="B2" s="74"/>
      <c r="C2" s="74"/>
      <c r="D2" s="74"/>
      <c r="E2" s="74"/>
      <c r="F2" s="74"/>
      <c r="G2" s="74"/>
      <c r="H2" s="4"/>
    </row>
    <row r="3" spans="1:9" ht="69.95" customHeight="1" x14ac:dyDescent="0.2">
      <c r="A3" s="78" t="s">
        <v>103</v>
      </c>
      <c r="B3" s="78"/>
      <c r="C3" s="78"/>
      <c r="D3" s="78"/>
      <c r="E3" s="78"/>
      <c r="F3" s="78"/>
      <c r="G3" s="78"/>
      <c r="H3" s="2"/>
    </row>
    <row r="4" spans="1:9" ht="105" customHeight="1" x14ac:dyDescent="0.2">
      <c r="A4" s="78" t="s">
        <v>100</v>
      </c>
      <c r="B4" s="78"/>
      <c r="C4" s="78"/>
      <c r="D4" s="78"/>
      <c r="E4" s="78"/>
      <c r="F4" s="78"/>
      <c r="G4" s="78"/>
      <c r="H4" s="2"/>
    </row>
    <row r="5" spans="1:9" ht="4.5" customHeight="1" x14ac:dyDescent="0.2">
      <c r="A5" s="50"/>
      <c r="B5" s="50"/>
      <c r="C5" s="50"/>
      <c r="D5" s="50"/>
      <c r="E5" s="50"/>
      <c r="F5" s="50"/>
      <c r="G5" s="5"/>
    </row>
    <row r="6" spans="1:9" x14ac:dyDescent="0.2">
      <c r="A6" s="50"/>
      <c r="B6" s="50"/>
      <c r="C6" s="50"/>
      <c r="D6" s="50"/>
      <c r="E6" s="50"/>
      <c r="F6" s="51" t="s">
        <v>97</v>
      </c>
      <c r="G6" s="53"/>
    </row>
    <row r="7" spans="1:9" x14ac:dyDescent="0.2">
      <c r="A7" s="50"/>
      <c r="B7" s="50"/>
      <c r="C7" s="50"/>
      <c r="D7" s="50"/>
      <c r="E7" s="50"/>
      <c r="F7" s="52" t="s">
        <v>98</v>
      </c>
      <c r="G7" s="67">
        <v>0.25</v>
      </c>
    </row>
    <row r="8" spans="1:9" x14ac:dyDescent="0.2">
      <c r="A8" s="50"/>
      <c r="B8" s="50"/>
      <c r="C8" s="50"/>
      <c r="D8" s="50"/>
      <c r="E8" s="50"/>
      <c r="F8" s="52" t="s">
        <v>99</v>
      </c>
      <c r="G8" s="54">
        <v>0.25</v>
      </c>
    </row>
    <row r="9" spans="1:9" ht="4.5" customHeight="1" x14ac:dyDescent="0.2">
      <c r="A9" s="5"/>
      <c r="B9" s="5"/>
      <c r="C9" s="5"/>
      <c r="D9" s="5"/>
      <c r="E9" s="5"/>
      <c r="F9" s="5"/>
      <c r="G9" s="5"/>
    </row>
    <row r="10" spans="1:9" ht="13.5" thickBot="1" x14ac:dyDescent="0.25">
      <c r="A10" s="6" t="s">
        <v>4</v>
      </c>
      <c r="B10" s="6" t="s">
        <v>5</v>
      </c>
      <c r="C10" s="6" t="s">
        <v>6</v>
      </c>
      <c r="D10" s="6" t="s">
        <v>7</v>
      </c>
      <c r="E10" s="6" t="s">
        <v>8</v>
      </c>
      <c r="F10" s="6" t="s">
        <v>9</v>
      </c>
      <c r="G10" s="6" t="s">
        <v>93</v>
      </c>
    </row>
    <row r="11" spans="1:9" ht="51.75" customHeight="1" x14ac:dyDescent="0.2">
      <c r="A11" s="38" t="s">
        <v>0</v>
      </c>
      <c r="B11" s="39" t="s">
        <v>1</v>
      </c>
      <c r="C11" s="39" t="s">
        <v>3</v>
      </c>
      <c r="D11" s="39" t="s">
        <v>83</v>
      </c>
      <c r="E11" s="39" t="s">
        <v>84</v>
      </c>
      <c r="F11" s="57" t="s">
        <v>96</v>
      </c>
      <c r="G11" s="62" t="s">
        <v>95</v>
      </c>
      <c r="I11" s="1"/>
    </row>
    <row r="12" spans="1:9" ht="4.5" customHeight="1" x14ac:dyDescent="0.2">
      <c r="A12" s="35"/>
      <c r="B12" s="36"/>
      <c r="C12" s="37"/>
      <c r="D12" s="37"/>
      <c r="E12" s="37"/>
      <c r="F12" s="58"/>
      <c r="G12" s="63"/>
    </row>
    <row r="13" spans="1:9" x14ac:dyDescent="0.2">
      <c r="A13" s="40">
        <v>0</v>
      </c>
      <c r="B13" s="55">
        <v>0</v>
      </c>
      <c r="C13" s="41">
        <f>SUM(B$13:B13)</f>
        <v>0</v>
      </c>
      <c r="D13" s="41">
        <f>ROUNDUP(C13*G$8,0)-SUM(D$12:D12)</f>
        <v>0</v>
      </c>
      <c r="E13" s="41">
        <f>IF(G$7="","",ROUNDUP(C13*G$7,0)-SUM(E$12:E12))</f>
        <v>0</v>
      </c>
      <c r="F13" s="59" t="str">
        <f>IF(G$6="","",VLOOKUP(G$6,A$36:E$102,3))</f>
        <v/>
      </c>
      <c r="G13" s="65" t="str">
        <f>IF(OR(E13="",F13=""),"",E13*F13)</f>
        <v/>
      </c>
    </row>
    <row r="14" spans="1:9" x14ac:dyDescent="0.2">
      <c r="A14" s="42">
        <v>1</v>
      </c>
      <c r="B14" s="56">
        <v>0</v>
      </c>
      <c r="C14" s="43">
        <f>SUM(B$13:B14)</f>
        <v>0</v>
      </c>
      <c r="D14" s="43">
        <f>ROUNDUP(C14*G$8,0)-SUM(D$12:D13)</f>
        <v>0</v>
      </c>
      <c r="E14" s="41">
        <f>IF(G$7="","",ROUNDUP(C14*G$7,0)-SUM(E$12:E13))</f>
        <v>0</v>
      </c>
      <c r="F14" s="59" t="str">
        <f>IF(G$6="","",VLOOKUP(G$6,A$36:E$102,3))</f>
        <v/>
      </c>
      <c r="G14" s="65" t="str">
        <f>IF(OR(E14="",F14=""),"",E14*F14)</f>
        <v/>
      </c>
    </row>
    <row r="15" spans="1:9" x14ac:dyDescent="0.2">
      <c r="A15" s="42">
        <v>2</v>
      </c>
      <c r="B15" s="56"/>
      <c r="C15" s="43">
        <f>SUM(B$13:B15)</f>
        <v>0</v>
      </c>
      <c r="D15" s="43">
        <f>ROUNDUP(C15*G$8,0)-SUM(D$12:D14)</f>
        <v>0</v>
      </c>
      <c r="E15" s="41">
        <f>IF(G$7="","",ROUNDUP(C15*G$7,0)-SUM(E$12:E14))</f>
        <v>0</v>
      </c>
      <c r="F15" s="59" t="str">
        <f>IF(G$6="","",VLOOKUP(G$6,A$36:E$102,4))</f>
        <v/>
      </c>
      <c r="G15" s="65" t="str">
        <f>IF(OR(E15="",F15=""),"",E15*F15)</f>
        <v/>
      </c>
    </row>
    <row r="16" spans="1:9" x14ac:dyDescent="0.2">
      <c r="A16" s="42">
        <v>3</v>
      </c>
      <c r="B16" s="56"/>
      <c r="C16" s="43">
        <f>SUM(B$13:B16)</f>
        <v>0</v>
      </c>
      <c r="D16" s="43">
        <f>ROUNDUP(C16*G$8,0)-SUM(D$12:D15)</f>
        <v>0</v>
      </c>
      <c r="E16" s="41">
        <f>IF(G$7="","",ROUNDUP(C16*G$7,0)-SUM(E$12:E15))</f>
        <v>0</v>
      </c>
      <c r="F16" s="59" t="str">
        <f>IF(G$6="","",VLOOKUP(G$6,A$36:E$102,5))</f>
        <v/>
      </c>
      <c r="G16" s="65" t="str">
        <f>IF(OR(E16="",F16=""),"",E16*F16)</f>
        <v/>
      </c>
    </row>
    <row r="17" spans="1:7" hidden="1" x14ac:dyDescent="0.2">
      <c r="A17" s="42">
        <v>4</v>
      </c>
      <c r="B17" s="56">
        <v>0</v>
      </c>
      <c r="C17" s="43">
        <f>SUM(B$13:B17)</f>
        <v>0</v>
      </c>
      <c r="D17" s="43">
        <f>ROUNDUP(C17*G$8,0)-SUM(D$12:D16)</f>
        <v>0</v>
      </c>
      <c r="E17" s="41">
        <f>IF(G$7="","",ROUNDUP(C17*G$7,0)-SUM(E$12:E16))</f>
        <v>0</v>
      </c>
      <c r="F17" s="59" t="str">
        <f>IF(G$6="","",VLOOKUP(G$6,A$36:E$102,5))</f>
        <v/>
      </c>
      <c r="G17" s="65" t="str">
        <f>IF(OR(E17="",F17=""),"",E17*F17)</f>
        <v/>
      </c>
    </row>
    <row r="18" spans="1:7" ht="4.5" customHeight="1" thickBot="1" x14ac:dyDescent="0.25">
      <c r="A18" s="44"/>
      <c r="B18" s="48"/>
      <c r="C18" s="45"/>
      <c r="D18" s="45"/>
      <c r="E18" s="45"/>
      <c r="F18" s="60"/>
      <c r="G18" s="66"/>
    </row>
    <row r="19" spans="1:7" ht="14.25" thickTop="1" thickBot="1" x14ac:dyDescent="0.25">
      <c r="A19" s="46" t="s">
        <v>2</v>
      </c>
      <c r="B19" s="49">
        <f>SUM(B12:B18)</f>
        <v>0</v>
      </c>
      <c r="C19" s="47"/>
      <c r="D19" s="47">
        <f>SUM(D12:D18)</f>
        <v>0</v>
      </c>
      <c r="E19" s="47">
        <f>SUM(E12:E18)</f>
        <v>0</v>
      </c>
      <c r="F19" s="61"/>
      <c r="G19" s="64">
        <f>SUM(G12:G18)</f>
        <v>0</v>
      </c>
    </row>
    <row r="20" spans="1:7" ht="12.75" customHeight="1" x14ac:dyDescent="0.2">
      <c r="A20" s="5"/>
      <c r="B20" s="81" t="s">
        <v>10</v>
      </c>
      <c r="C20" s="5"/>
      <c r="D20" s="84" t="str">
        <f>TEXT(D19,"0")&amp;" is "&amp;TEXT(IF($B19=0,0,D19/$B19),"0.00%")&amp;" of "&amp;TEXT($B19,"0")&amp;" total units."</f>
        <v>0 is 0.00% of 0 total units.</v>
      </c>
      <c r="E20" s="84" t="str">
        <f>TEXT(E19,"0")&amp;" is "&amp;TEXT(IF($B19=0,0,E19/$B19),"0.00%")&amp;" of "&amp;TEXT($B19,"0")&amp;" total units."</f>
        <v>0 is 0.00% of 0 total units.</v>
      </c>
      <c r="F20" s="5"/>
      <c r="G20" s="79" t="s">
        <v>94</v>
      </c>
    </row>
    <row r="21" spans="1:7" x14ac:dyDescent="0.2">
      <c r="A21" s="71"/>
      <c r="B21" s="82"/>
      <c r="C21" s="71"/>
      <c r="D21" s="85"/>
      <c r="E21" s="85"/>
      <c r="F21" s="71"/>
      <c r="G21" s="79"/>
    </row>
    <row r="22" spans="1:7" ht="12.75" customHeight="1" x14ac:dyDescent="0.2">
      <c r="A22" s="5"/>
      <c r="B22" s="82"/>
      <c r="C22" s="86" t="str">
        <f>IF(G8&lt;G7,"The response to question 3. above must be equal to or greater than the response to question 2.  Please enter an appropriate response to question 3.","")&amp;"  "&amp;IF(B16&gt;ROUNDUP(25%*B19,0),"The number of 3-Bedroom units inserted above exceeds the RFA limit of 25%.  Please adjust the unit mix accordingly.","")</f>
        <v xml:space="preserve">  </v>
      </c>
      <c r="D22" s="77"/>
      <c r="E22" s="77"/>
      <c r="F22" s="77"/>
      <c r="G22" s="79"/>
    </row>
    <row r="23" spans="1:7" x14ac:dyDescent="0.2">
      <c r="A23" s="5"/>
      <c r="B23" s="82"/>
      <c r="C23" s="77"/>
      <c r="D23" s="77"/>
      <c r="E23" s="77"/>
      <c r="F23" s="77"/>
      <c r="G23" s="79"/>
    </row>
    <row r="24" spans="1:7" ht="5.25" customHeight="1" thickBot="1" x14ac:dyDescent="0.25">
      <c r="A24" s="5"/>
      <c r="B24" s="83"/>
      <c r="C24" s="77"/>
      <c r="D24" s="77"/>
      <c r="E24" s="77"/>
      <c r="F24" s="77"/>
      <c r="G24" s="80"/>
    </row>
    <row r="25" spans="1:7" ht="14.25" thickTop="1" thickBot="1" x14ac:dyDescent="0.25">
      <c r="A25" s="5"/>
      <c r="C25" s="77"/>
      <c r="D25" s="77"/>
      <c r="E25" s="77"/>
      <c r="F25" s="77"/>
      <c r="G25" s="5"/>
    </row>
    <row r="26" spans="1:7" ht="14.25" thickTop="1" thickBot="1" x14ac:dyDescent="0.25">
      <c r="A26" s="5"/>
      <c r="B26" s="72" t="str">
        <f>"The Maximum Eligibile SAIL Request Amount for "&amp;TEXT(B19,"0")&amp;" units is:"</f>
        <v>The Maximum Eligibile SAIL Request Amount for 0 units is:</v>
      </c>
      <c r="C26" s="73"/>
      <c r="D26" s="73"/>
      <c r="E26" s="73"/>
      <c r="F26" s="73"/>
      <c r="G26" s="70">
        <f>MIN(190000*B19,4683000)</f>
        <v>0</v>
      </c>
    </row>
    <row r="27" spans="1:7" ht="13.5" thickTop="1" x14ac:dyDescent="0.2"/>
    <row r="33" spans="1:12" ht="13.5" thickBot="1" x14ac:dyDescent="0.25"/>
    <row r="34" spans="1:12" ht="39" thickBot="1" x14ac:dyDescent="0.25">
      <c r="A34" s="8" t="s">
        <v>11</v>
      </c>
      <c r="B34" s="9" t="s">
        <v>12</v>
      </c>
      <c r="C34" s="9" t="s">
        <v>13</v>
      </c>
      <c r="D34" s="9" t="s">
        <v>14</v>
      </c>
      <c r="E34" s="10" t="s">
        <v>15</v>
      </c>
    </row>
    <row r="35" spans="1:12" ht="4.5" customHeight="1" x14ac:dyDescent="0.2">
      <c r="A35" s="11"/>
      <c r="B35" s="7"/>
      <c r="C35" s="7"/>
      <c r="D35" s="7"/>
      <c r="E35" s="12"/>
    </row>
    <row r="36" spans="1:12" x14ac:dyDescent="0.2">
      <c r="A36" s="13" t="s">
        <v>16</v>
      </c>
      <c r="B36" s="14">
        <v>0.35</v>
      </c>
      <c r="C36" s="15">
        <v>54900</v>
      </c>
      <c r="D36" s="15">
        <v>64200</v>
      </c>
      <c r="E36" s="16">
        <v>72500</v>
      </c>
    </row>
    <row r="37" spans="1:12" x14ac:dyDescent="0.2">
      <c r="A37" s="17" t="s">
        <v>17</v>
      </c>
      <c r="B37" s="18">
        <v>0.4</v>
      </c>
      <c r="C37" s="19">
        <v>41700</v>
      </c>
      <c r="D37" s="19">
        <v>48700</v>
      </c>
      <c r="E37" s="20">
        <v>55100</v>
      </c>
      <c r="I37" s="69"/>
      <c r="J37" s="68"/>
      <c r="K37" s="69"/>
      <c r="L37" s="69"/>
    </row>
    <row r="38" spans="1:12" x14ac:dyDescent="0.2">
      <c r="A38" s="25" t="s">
        <v>18</v>
      </c>
      <c r="B38" s="26">
        <v>0.35</v>
      </c>
      <c r="C38" s="27">
        <v>53300</v>
      </c>
      <c r="D38" s="27">
        <v>62600</v>
      </c>
      <c r="E38" s="28">
        <v>70500</v>
      </c>
      <c r="I38" s="69"/>
      <c r="J38" s="68"/>
      <c r="K38" s="69"/>
      <c r="L38" s="69"/>
    </row>
    <row r="39" spans="1:12" x14ac:dyDescent="0.2">
      <c r="A39" s="13" t="s">
        <v>19</v>
      </c>
      <c r="B39" s="14">
        <v>0.4</v>
      </c>
      <c r="C39" s="15">
        <v>28100</v>
      </c>
      <c r="D39" s="15">
        <v>32900</v>
      </c>
      <c r="E39" s="16">
        <v>37000</v>
      </c>
    </row>
    <row r="40" spans="1:12" x14ac:dyDescent="0.2">
      <c r="A40" s="17" t="s">
        <v>20</v>
      </c>
      <c r="B40" s="18">
        <v>0.35</v>
      </c>
      <c r="C40" s="19">
        <v>54500</v>
      </c>
      <c r="D40" s="19">
        <v>63900</v>
      </c>
      <c r="E40" s="20">
        <v>72000</v>
      </c>
    </row>
    <row r="41" spans="1:12" x14ac:dyDescent="0.2">
      <c r="A41" s="25" t="s">
        <v>21</v>
      </c>
      <c r="B41" s="26">
        <v>0.3</v>
      </c>
      <c r="C41" s="27">
        <v>74200</v>
      </c>
      <c r="D41" s="27">
        <v>87000</v>
      </c>
      <c r="E41" s="28">
        <v>98300</v>
      </c>
    </row>
    <row r="42" spans="1:12" x14ac:dyDescent="0.2">
      <c r="A42" s="13" t="s">
        <v>22</v>
      </c>
      <c r="B42" s="14">
        <v>0.45</v>
      </c>
      <c r="C42" s="15">
        <v>25000</v>
      </c>
      <c r="D42" s="15">
        <v>29300</v>
      </c>
      <c r="E42" s="16">
        <v>33200</v>
      </c>
    </row>
    <row r="43" spans="1:12" x14ac:dyDescent="0.2">
      <c r="A43" s="17" t="s">
        <v>23</v>
      </c>
      <c r="B43" s="18">
        <v>0.4</v>
      </c>
      <c r="C43" s="19">
        <v>40000</v>
      </c>
      <c r="D43" s="19">
        <v>46900</v>
      </c>
      <c r="E43" s="20">
        <v>52900</v>
      </c>
    </row>
    <row r="44" spans="1:12" x14ac:dyDescent="0.2">
      <c r="A44" s="25" t="s">
        <v>24</v>
      </c>
      <c r="B44" s="26">
        <v>0.45</v>
      </c>
      <c r="C44" s="27">
        <v>25000</v>
      </c>
      <c r="D44" s="27">
        <v>29300</v>
      </c>
      <c r="E44" s="28">
        <v>33200</v>
      </c>
    </row>
    <row r="45" spans="1:12" x14ac:dyDescent="0.2">
      <c r="A45" s="13" t="s">
        <v>25</v>
      </c>
      <c r="B45" s="14">
        <v>0.33</v>
      </c>
      <c r="C45" s="15">
        <v>61200</v>
      </c>
      <c r="D45" s="15">
        <v>71700</v>
      </c>
      <c r="E45" s="16">
        <v>80900</v>
      </c>
    </row>
    <row r="46" spans="1:12" x14ac:dyDescent="0.2">
      <c r="A46" s="17" t="s">
        <v>26</v>
      </c>
      <c r="B46" s="18">
        <v>0.33</v>
      </c>
      <c r="C46" s="19">
        <v>63900</v>
      </c>
      <c r="D46" s="19">
        <v>74700</v>
      </c>
      <c r="E46" s="20">
        <v>84200</v>
      </c>
    </row>
    <row r="47" spans="1:12" x14ac:dyDescent="0.2">
      <c r="A47" s="25" t="s">
        <v>27</v>
      </c>
      <c r="B47" s="26">
        <v>0.45</v>
      </c>
      <c r="C47" s="27">
        <v>25000</v>
      </c>
      <c r="D47" s="27">
        <v>29300</v>
      </c>
      <c r="E47" s="28">
        <v>33200</v>
      </c>
    </row>
    <row r="48" spans="1:12" x14ac:dyDescent="0.2">
      <c r="A48" s="17" t="s">
        <v>28</v>
      </c>
      <c r="B48" s="18">
        <v>0.45</v>
      </c>
      <c r="C48" s="19">
        <v>25000</v>
      </c>
      <c r="D48" s="19">
        <v>29300</v>
      </c>
      <c r="E48" s="20">
        <v>33200</v>
      </c>
    </row>
    <row r="49" spans="1:12" x14ac:dyDescent="0.2">
      <c r="A49" s="17" t="s">
        <v>29</v>
      </c>
      <c r="B49" s="18">
        <v>0.45</v>
      </c>
      <c r="C49" s="19">
        <v>27000</v>
      </c>
      <c r="D49" s="19">
        <v>31400</v>
      </c>
      <c r="E49" s="20">
        <v>35500</v>
      </c>
    </row>
    <row r="50" spans="1:12" x14ac:dyDescent="0.2">
      <c r="A50" s="25" t="s">
        <v>30</v>
      </c>
      <c r="B50" s="26">
        <v>0.33</v>
      </c>
      <c r="C50" s="27">
        <v>61200</v>
      </c>
      <c r="D50" s="27">
        <v>71700</v>
      </c>
      <c r="E50" s="28">
        <v>80900</v>
      </c>
    </row>
    <row r="51" spans="1:12" x14ac:dyDescent="0.2">
      <c r="A51" s="17" t="s">
        <v>31</v>
      </c>
      <c r="B51" s="18">
        <v>0.4</v>
      </c>
      <c r="C51" s="19">
        <v>41900</v>
      </c>
      <c r="D51" s="19">
        <v>49100</v>
      </c>
      <c r="E51" s="20">
        <v>55400</v>
      </c>
    </row>
    <row r="52" spans="1:12" x14ac:dyDescent="0.2">
      <c r="A52" s="17" t="s">
        <v>32</v>
      </c>
      <c r="B52" s="18">
        <v>0.4</v>
      </c>
      <c r="C52" s="19">
        <v>41700</v>
      </c>
      <c r="D52" s="19">
        <v>48900</v>
      </c>
      <c r="E52" s="20">
        <v>55200</v>
      </c>
    </row>
    <row r="53" spans="1:12" x14ac:dyDescent="0.2">
      <c r="A53" s="25" t="s">
        <v>33</v>
      </c>
      <c r="B53" s="26">
        <v>0.45</v>
      </c>
      <c r="C53" s="27">
        <v>27700</v>
      </c>
      <c r="D53" s="27">
        <v>32500</v>
      </c>
      <c r="E53" s="28">
        <v>36600</v>
      </c>
    </row>
    <row r="54" spans="1:12" x14ac:dyDescent="0.2">
      <c r="A54" s="17" t="s">
        <v>34</v>
      </c>
      <c r="B54" s="18">
        <v>0.33</v>
      </c>
      <c r="C54" s="19">
        <v>62100</v>
      </c>
      <c r="D54" s="19">
        <v>72600</v>
      </c>
      <c r="E54" s="20">
        <v>82000</v>
      </c>
    </row>
    <row r="55" spans="1:12" x14ac:dyDescent="0.2">
      <c r="A55" s="17" t="s">
        <v>35</v>
      </c>
      <c r="B55" s="18">
        <v>0.35</v>
      </c>
      <c r="C55" s="19">
        <v>54900</v>
      </c>
      <c r="D55" s="19">
        <v>64200</v>
      </c>
      <c r="E55" s="20">
        <v>72500</v>
      </c>
    </row>
    <row r="56" spans="1:12" x14ac:dyDescent="0.2">
      <c r="A56" s="25" t="s">
        <v>36</v>
      </c>
      <c r="B56" s="26">
        <v>0.45</v>
      </c>
      <c r="C56" s="27">
        <v>25000</v>
      </c>
      <c r="D56" s="27">
        <v>29300</v>
      </c>
      <c r="E56" s="28">
        <v>33200</v>
      </c>
    </row>
    <row r="57" spans="1:12" x14ac:dyDescent="0.2">
      <c r="A57" s="17" t="s">
        <v>37</v>
      </c>
      <c r="B57" s="18">
        <v>0.45</v>
      </c>
      <c r="C57" s="19">
        <v>27300</v>
      </c>
      <c r="D57" s="19">
        <v>31900</v>
      </c>
      <c r="E57" s="20">
        <v>35900</v>
      </c>
    </row>
    <row r="58" spans="1:12" x14ac:dyDescent="0.2">
      <c r="A58" s="17" t="s">
        <v>38</v>
      </c>
      <c r="B58" s="18">
        <v>0.45</v>
      </c>
      <c r="C58" s="19">
        <v>26200</v>
      </c>
      <c r="D58" s="19">
        <v>30800</v>
      </c>
      <c r="E58" s="20">
        <v>34600</v>
      </c>
    </row>
    <row r="59" spans="1:12" x14ac:dyDescent="0.2">
      <c r="A59" s="25" t="s">
        <v>39</v>
      </c>
      <c r="B59" s="26">
        <v>0.45</v>
      </c>
      <c r="C59" s="27">
        <v>25000</v>
      </c>
      <c r="D59" s="27">
        <v>29300</v>
      </c>
      <c r="E59" s="28">
        <v>33200</v>
      </c>
    </row>
    <row r="60" spans="1:12" x14ac:dyDescent="0.2">
      <c r="A60" s="17" t="s">
        <v>40</v>
      </c>
      <c r="B60" s="18">
        <v>0.45</v>
      </c>
      <c r="C60" s="19">
        <v>25000</v>
      </c>
      <c r="D60" s="19">
        <v>29300</v>
      </c>
      <c r="E60" s="20">
        <v>33200</v>
      </c>
    </row>
    <row r="61" spans="1:12" x14ac:dyDescent="0.2">
      <c r="A61" s="17" t="s">
        <v>41</v>
      </c>
      <c r="B61" s="18">
        <v>0.4</v>
      </c>
      <c r="C61" s="19">
        <v>41100</v>
      </c>
      <c r="D61" s="19">
        <v>48200</v>
      </c>
      <c r="E61" s="20">
        <v>54300</v>
      </c>
    </row>
    <row r="62" spans="1:12" x14ac:dyDescent="0.2">
      <c r="A62" s="25" t="s">
        <v>42</v>
      </c>
      <c r="B62" s="26">
        <v>0.45</v>
      </c>
      <c r="C62" s="27">
        <v>25000</v>
      </c>
      <c r="D62" s="27">
        <v>29300</v>
      </c>
      <c r="E62" s="28">
        <v>33200</v>
      </c>
    </row>
    <row r="63" spans="1:12" x14ac:dyDescent="0.2">
      <c r="A63" s="17" t="s">
        <v>43</v>
      </c>
      <c r="B63" s="18">
        <v>0.4</v>
      </c>
      <c r="C63" s="19">
        <v>41100</v>
      </c>
      <c r="D63" s="19">
        <v>48200</v>
      </c>
      <c r="E63" s="20">
        <v>54300</v>
      </c>
    </row>
    <row r="64" spans="1:12" x14ac:dyDescent="0.2">
      <c r="A64" s="17" t="s">
        <v>44</v>
      </c>
      <c r="B64" s="18">
        <v>0.45</v>
      </c>
      <c r="C64" s="19">
        <v>25000</v>
      </c>
      <c r="D64" s="19">
        <v>29300</v>
      </c>
      <c r="E64" s="20">
        <v>33200</v>
      </c>
      <c r="I64" s="69"/>
      <c r="J64" s="68"/>
      <c r="K64" s="69"/>
      <c r="L64" s="69"/>
    </row>
    <row r="65" spans="1:5" x14ac:dyDescent="0.2">
      <c r="A65" s="25" t="s">
        <v>45</v>
      </c>
      <c r="B65" s="26">
        <v>0.4</v>
      </c>
      <c r="C65" s="27">
        <v>39200</v>
      </c>
      <c r="D65" s="27">
        <v>45900</v>
      </c>
      <c r="E65" s="28">
        <v>51800</v>
      </c>
    </row>
    <row r="66" spans="1:5" x14ac:dyDescent="0.2">
      <c r="A66" s="17" t="s">
        <v>46</v>
      </c>
      <c r="B66" s="18">
        <v>0.4</v>
      </c>
      <c r="C66" s="19">
        <v>38600</v>
      </c>
      <c r="D66" s="19">
        <v>45400</v>
      </c>
      <c r="E66" s="20">
        <v>51200</v>
      </c>
    </row>
    <row r="67" spans="1:5" x14ac:dyDescent="0.2">
      <c r="A67" s="17" t="s">
        <v>47</v>
      </c>
      <c r="B67" s="18">
        <v>0.33</v>
      </c>
      <c r="C67" s="19">
        <v>62100</v>
      </c>
      <c r="D67" s="19">
        <v>72600</v>
      </c>
      <c r="E67" s="20">
        <v>82000</v>
      </c>
    </row>
    <row r="68" spans="1:5" x14ac:dyDescent="0.2">
      <c r="A68" s="25" t="s">
        <v>48</v>
      </c>
      <c r="B68" s="26">
        <v>0.4</v>
      </c>
      <c r="C68" s="27">
        <v>40900</v>
      </c>
      <c r="D68" s="27">
        <v>48000</v>
      </c>
      <c r="E68" s="28">
        <v>54100</v>
      </c>
    </row>
    <row r="69" spans="1:5" x14ac:dyDescent="0.2">
      <c r="A69" s="17" t="s">
        <v>49</v>
      </c>
      <c r="B69" s="18">
        <v>0.4</v>
      </c>
      <c r="C69" s="19">
        <v>51400</v>
      </c>
      <c r="D69" s="19">
        <v>60300</v>
      </c>
      <c r="E69" s="20">
        <v>68000</v>
      </c>
    </row>
    <row r="70" spans="1:5" x14ac:dyDescent="0.2">
      <c r="A70" s="17" t="s">
        <v>50</v>
      </c>
      <c r="B70" s="18">
        <v>0.4</v>
      </c>
      <c r="C70" s="19">
        <v>41500</v>
      </c>
      <c r="D70" s="19">
        <v>48700</v>
      </c>
      <c r="E70" s="20">
        <v>55100</v>
      </c>
    </row>
    <row r="71" spans="1:5" x14ac:dyDescent="0.2">
      <c r="A71" s="25" t="s">
        <v>51</v>
      </c>
      <c r="B71" s="26">
        <v>0.33</v>
      </c>
      <c r="C71" s="27">
        <v>62100</v>
      </c>
      <c r="D71" s="27">
        <v>72600</v>
      </c>
      <c r="E71" s="28">
        <v>82000</v>
      </c>
    </row>
    <row r="72" spans="1:5" x14ac:dyDescent="0.2">
      <c r="A72" s="17" t="s">
        <v>52</v>
      </c>
      <c r="B72" s="18">
        <v>0.45</v>
      </c>
      <c r="C72" s="19">
        <v>25000</v>
      </c>
      <c r="D72" s="19">
        <v>29300</v>
      </c>
      <c r="E72" s="20">
        <v>33200</v>
      </c>
    </row>
    <row r="73" spans="1:5" x14ac:dyDescent="0.2">
      <c r="A73" s="17" t="s">
        <v>53</v>
      </c>
      <c r="B73" s="18">
        <v>0.4</v>
      </c>
      <c r="C73" s="19">
        <v>38400</v>
      </c>
      <c r="D73" s="19">
        <v>45000</v>
      </c>
      <c r="E73" s="20">
        <v>50900</v>
      </c>
    </row>
    <row r="74" spans="1:5" x14ac:dyDescent="0.2">
      <c r="A74" s="25" t="s">
        <v>54</v>
      </c>
      <c r="B74" s="26">
        <v>0.45</v>
      </c>
      <c r="C74" s="27">
        <v>25000</v>
      </c>
      <c r="D74" s="27">
        <v>29300</v>
      </c>
      <c r="E74" s="28">
        <v>33200</v>
      </c>
    </row>
    <row r="75" spans="1:5" x14ac:dyDescent="0.2">
      <c r="A75" s="17" t="s">
        <v>55</v>
      </c>
      <c r="B75" s="18">
        <v>0.4</v>
      </c>
      <c r="C75" s="19">
        <v>41100</v>
      </c>
      <c r="D75" s="19">
        <v>48200</v>
      </c>
      <c r="E75" s="20">
        <v>54300</v>
      </c>
    </row>
    <row r="76" spans="1:5" x14ac:dyDescent="0.2">
      <c r="A76" s="17" t="s">
        <v>56</v>
      </c>
      <c r="B76" s="18">
        <v>0.45</v>
      </c>
      <c r="C76" s="19">
        <v>25000</v>
      </c>
      <c r="D76" s="19">
        <v>29300</v>
      </c>
      <c r="E76" s="20">
        <v>33200</v>
      </c>
    </row>
    <row r="77" spans="1:5" x14ac:dyDescent="0.2">
      <c r="A77" s="25" t="s">
        <v>57</v>
      </c>
      <c r="B77" s="26">
        <v>0.4</v>
      </c>
      <c r="C77" s="27">
        <v>40900</v>
      </c>
      <c r="D77" s="27">
        <v>47800</v>
      </c>
      <c r="E77" s="28">
        <v>54000</v>
      </c>
    </row>
    <row r="78" spans="1:5" x14ac:dyDescent="0.2">
      <c r="A78" s="17" t="s">
        <v>58</v>
      </c>
      <c r="B78" s="18">
        <v>0.33</v>
      </c>
      <c r="C78" s="19">
        <v>66000</v>
      </c>
      <c r="D78" s="19">
        <v>77300</v>
      </c>
      <c r="E78" s="20">
        <v>87100</v>
      </c>
    </row>
    <row r="79" spans="1:5" x14ac:dyDescent="0.2">
      <c r="A79" s="17" t="s">
        <v>59</v>
      </c>
      <c r="B79" s="18">
        <v>0.25</v>
      </c>
      <c r="C79" s="19">
        <v>103400</v>
      </c>
      <c r="D79" s="19">
        <v>121400</v>
      </c>
      <c r="E79" s="20">
        <v>136700</v>
      </c>
    </row>
    <row r="80" spans="1:5" x14ac:dyDescent="0.2">
      <c r="A80" s="25" t="s">
        <v>60</v>
      </c>
      <c r="B80" s="26">
        <v>0.33</v>
      </c>
      <c r="C80" s="27">
        <v>61200</v>
      </c>
      <c r="D80" s="27">
        <v>71700</v>
      </c>
      <c r="E80" s="28">
        <v>80900</v>
      </c>
    </row>
    <row r="81" spans="1:5" x14ac:dyDescent="0.2">
      <c r="A81" s="17" t="s">
        <v>61</v>
      </c>
      <c r="B81" s="18">
        <v>0.33</v>
      </c>
      <c r="C81" s="19">
        <v>61000</v>
      </c>
      <c r="D81" s="19">
        <v>71500</v>
      </c>
      <c r="E81" s="20">
        <v>80400</v>
      </c>
    </row>
    <row r="82" spans="1:5" x14ac:dyDescent="0.2">
      <c r="A82" s="17" t="s">
        <v>62</v>
      </c>
      <c r="B82" s="18">
        <v>0.45</v>
      </c>
      <c r="C82" s="19">
        <v>25600</v>
      </c>
      <c r="D82" s="19">
        <v>29900</v>
      </c>
      <c r="E82" s="20">
        <v>33700</v>
      </c>
    </row>
    <row r="83" spans="1:5" x14ac:dyDescent="0.2">
      <c r="A83" s="25" t="s">
        <v>63</v>
      </c>
      <c r="B83" s="26">
        <v>0.4</v>
      </c>
      <c r="C83" s="27">
        <v>41100</v>
      </c>
      <c r="D83" s="27">
        <v>48200</v>
      </c>
      <c r="E83" s="28">
        <v>54300</v>
      </c>
    </row>
    <row r="84" spans="1:5" x14ac:dyDescent="0.2">
      <c r="A84" s="17" t="s">
        <v>64</v>
      </c>
      <c r="B84" s="18">
        <v>0.4</v>
      </c>
      <c r="C84" s="19">
        <v>41100</v>
      </c>
      <c r="D84" s="19">
        <v>48200</v>
      </c>
      <c r="E84" s="20">
        <v>54300</v>
      </c>
    </row>
    <row r="85" spans="1:5" x14ac:dyDescent="0.2">
      <c r="A85" s="17" t="s">
        <v>65</v>
      </c>
      <c r="B85" s="18">
        <v>0.33</v>
      </c>
      <c r="C85" s="19">
        <v>63300</v>
      </c>
      <c r="D85" s="19">
        <v>74100</v>
      </c>
      <c r="E85" s="20">
        <v>83700</v>
      </c>
    </row>
    <row r="86" spans="1:5" x14ac:dyDescent="0.2">
      <c r="A86" s="25" t="s">
        <v>66</v>
      </c>
      <c r="B86" s="26">
        <v>0.4</v>
      </c>
      <c r="C86" s="27">
        <v>41100</v>
      </c>
      <c r="D86" s="27">
        <v>48200</v>
      </c>
      <c r="E86" s="28">
        <v>54300</v>
      </c>
    </row>
    <row r="87" spans="1:5" x14ac:dyDescent="0.2">
      <c r="A87" s="17" t="s">
        <v>67</v>
      </c>
      <c r="B87" s="18">
        <v>0.4</v>
      </c>
      <c r="C87" s="19">
        <v>41100</v>
      </c>
      <c r="D87" s="19">
        <v>48200</v>
      </c>
      <c r="E87" s="20">
        <v>54300</v>
      </c>
    </row>
    <row r="88" spans="1:5" x14ac:dyDescent="0.2">
      <c r="A88" s="17" t="s">
        <v>68</v>
      </c>
      <c r="B88" s="18">
        <v>0.45</v>
      </c>
      <c r="C88" s="19">
        <v>27100</v>
      </c>
      <c r="D88" s="19">
        <v>31900</v>
      </c>
      <c r="E88" s="20">
        <v>35700</v>
      </c>
    </row>
    <row r="89" spans="1:5" x14ac:dyDescent="0.2">
      <c r="A89" s="25" t="s">
        <v>69</v>
      </c>
      <c r="B89" s="26">
        <v>0.45</v>
      </c>
      <c r="C89" s="27">
        <v>25000</v>
      </c>
      <c r="D89" s="27">
        <v>29300</v>
      </c>
      <c r="E89" s="28">
        <v>33200</v>
      </c>
    </row>
    <row r="90" spans="1:5" x14ac:dyDescent="0.2">
      <c r="A90" s="17" t="s">
        <v>70</v>
      </c>
      <c r="B90" s="18">
        <v>0.33</v>
      </c>
      <c r="C90" s="19">
        <v>61200</v>
      </c>
      <c r="D90" s="19">
        <v>71700</v>
      </c>
      <c r="E90" s="20">
        <v>80900</v>
      </c>
    </row>
    <row r="91" spans="1:5" x14ac:dyDescent="0.2">
      <c r="A91" s="17" t="s">
        <v>71</v>
      </c>
      <c r="B91" s="18">
        <v>0.4</v>
      </c>
      <c r="C91" s="19">
        <v>40900</v>
      </c>
      <c r="D91" s="19">
        <v>47800</v>
      </c>
      <c r="E91" s="20">
        <v>54000</v>
      </c>
    </row>
    <row r="92" spans="1:5" x14ac:dyDescent="0.2">
      <c r="A92" s="25" t="s">
        <v>72</v>
      </c>
      <c r="B92" s="26">
        <v>0.4</v>
      </c>
      <c r="C92" s="27">
        <v>41900</v>
      </c>
      <c r="D92" s="27">
        <v>49100</v>
      </c>
      <c r="E92" s="28">
        <v>55400</v>
      </c>
    </row>
    <row r="93" spans="1:5" x14ac:dyDescent="0.2">
      <c r="A93" s="17" t="s">
        <v>73</v>
      </c>
      <c r="B93" s="18">
        <v>0.4</v>
      </c>
      <c r="C93" s="19">
        <v>41100</v>
      </c>
      <c r="D93" s="19">
        <v>48200</v>
      </c>
      <c r="E93" s="20">
        <v>54300</v>
      </c>
    </row>
    <row r="94" spans="1:5" x14ac:dyDescent="0.2">
      <c r="A94" s="17" t="s">
        <v>74</v>
      </c>
      <c r="B94" s="18">
        <v>0.4</v>
      </c>
      <c r="C94" s="19">
        <v>41100</v>
      </c>
      <c r="D94" s="19">
        <v>48200</v>
      </c>
      <c r="E94" s="20">
        <v>54300</v>
      </c>
    </row>
    <row r="95" spans="1:5" x14ac:dyDescent="0.2">
      <c r="A95" s="25" t="s">
        <v>75</v>
      </c>
      <c r="B95" s="26">
        <v>0.4</v>
      </c>
      <c r="C95" s="27">
        <v>40000</v>
      </c>
      <c r="D95" s="27">
        <v>46700</v>
      </c>
      <c r="E95" s="28">
        <v>52700</v>
      </c>
    </row>
    <row r="96" spans="1:5" x14ac:dyDescent="0.2">
      <c r="A96" s="17" t="s">
        <v>76</v>
      </c>
      <c r="B96" s="18">
        <v>0.45</v>
      </c>
      <c r="C96" s="19">
        <v>25000</v>
      </c>
      <c r="D96" s="19">
        <v>29300</v>
      </c>
      <c r="E96" s="20">
        <v>33200</v>
      </c>
    </row>
    <row r="97" spans="1:5" x14ac:dyDescent="0.2">
      <c r="A97" s="17" t="s">
        <v>77</v>
      </c>
      <c r="B97" s="18">
        <v>0.45</v>
      </c>
      <c r="C97" s="19">
        <v>27000</v>
      </c>
      <c r="D97" s="19">
        <v>31600</v>
      </c>
      <c r="E97" s="20">
        <v>35500</v>
      </c>
    </row>
    <row r="98" spans="1:5" x14ac:dyDescent="0.2">
      <c r="A98" s="25" t="s">
        <v>78</v>
      </c>
      <c r="B98" s="26">
        <v>0.4</v>
      </c>
      <c r="C98" s="27">
        <v>41100</v>
      </c>
      <c r="D98" s="27">
        <v>48200</v>
      </c>
      <c r="E98" s="28">
        <v>54300</v>
      </c>
    </row>
    <row r="99" spans="1:5" x14ac:dyDescent="0.2">
      <c r="A99" s="17" t="s">
        <v>79</v>
      </c>
      <c r="B99" s="18">
        <v>0.4</v>
      </c>
      <c r="C99" s="19">
        <v>38400</v>
      </c>
      <c r="D99" s="19">
        <v>45200</v>
      </c>
      <c r="E99" s="20">
        <v>50900</v>
      </c>
    </row>
    <row r="100" spans="1:5" x14ac:dyDescent="0.2">
      <c r="A100" s="17" t="s">
        <v>80</v>
      </c>
      <c r="B100" s="18">
        <v>0.33</v>
      </c>
      <c r="C100" s="19">
        <v>64800</v>
      </c>
      <c r="D100" s="19">
        <v>76000</v>
      </c>
      <c r="E100" s="20">
        <v>85500</v>
      </c>
    </row>
    <row r="101" spans="1:5" x14ac:dyDescent="0.2">
      <c r="A101" s="25" t="s">
        <v>81</v>
      </c>
      <c r="B101" s="26">
        <v>0.4</v>
      </c>
      <c r="C101" s="27">
        <v>41700</v>
      </c>
      <c r="D101" s="27">
        <v>48700</v>
      </c>
      <c r="E101" s="28">
        <v>55100</v>
      </c>
    </row>
    <row r="102" spans="1:5" ht="13.5" thickBot="1" x14ac:dyDescent="0.25">
      <c r="A102" s="21" t="s">
        <v>82</v>
      </c>
      <c r="B102" s="22">
        <v>0.45</v>
      </c>
      <c r="C102" s="23">
        <v>26800</v>
      </c>
      <c r="D102" s="23">
        <v>31400</v>
      </c>
      <c r="E102" s="24">
        <v>35200</v>
      </c>
    </row>
    <row r="103" spans="1:5" ht="13.5" thickBot="1" x14ac:dyDescent="0.25"/>
    <row r="104" spans="1:5" ht="13.5" thickBot="1" x14ac:dyDescent="0.25">
      <c r="A104" s="30" t="s">
        <v>91</v>
      </c>
      <c r="B104" s="29" t="s">
        <v>88</v>
      </c>
    </row>
    <row r="105" spans="1:5" ht="4.5" customHeight="1" x14ac:dyDescent="0.2">
      <c r="A105" s="31"/>
      <c r="B105" s="31"/>
    </row>
    <row r="106" spans="1:5" x14ac:dyDescent="0.2">
      <c r="A106" s="32" t="s">
        <v>90</v>
      </c>
      <c r="B106" s="32" t="s">
        <v>85</v>
      </c>
    </row>
    <row r="107" spans="1:5" x14ac:dyDescent="0.2">
      <c r="A107" s="33" t="s">
        <v>89</v>
      </c>
      <c r="B107" s="33" t="s">
        <v>86</v>
      </c>
    </row>
    <row r="108" spans="1:5" ht="13.5" thickBot="1" x14ac:dyDescent="0.25">
      <c r="A108" s="34" t="s">
        <v>92</v>
      </c>
      <c r="B108" s="34" t="s">
        <v>87</v>
      </c>
      <c r="C108" s="3"/>
    </row>
  </sheetData>
  <sheetProtection algorithmName="SHA-512" hashValue="WxMHUJVSeLrQK3VW1luAd8JD+D2Kqg7wMMqwFcF9Usm4uAZ1gBsdfnodMHmLzNpBtkzv6p1/wpqBp0dWcvz/3A==" saltValue="j3lbi+KVj1XnOhx7KbRZyQ==" spinCount="100000" sheet="1" objects="1" scenarios="1"/>
  <mergeCells count="11">
    <mergeCell ref="B26:F26"/>
    <mergeCell ref="A2:G2"/>
    <mergeCell ref="C1:G1"/>
    <mergeCell ref="A1:B1"/>
    <mergeCell ref="C22:F25"/>
    <mergeCell ref="A3:G3"/>
    <mergeCell ref="A4:G4"/>
    <mergeCell ref="G20:G24"/>
    <mergeCell ref="B20:B24"/>
    <mergeCell ref="D20:D21"/>
    <mergeCell ref="E20:E21"/>
  </mergeCells>
  <conditionalFormatting sqref="B16">
    <cfRule type="cellIs" dxfId="0" priority="1" operator="greaterThan">
      <formula>ROUNDUP(25%*B19,0)</formula>
    </cfRule>
  </conditionalFormatting>
  <dataValidations count="2">
    <dataValidation type="list" allowBlank="1" showInputMessage="1" showErrorMessage="1" sqref="G6">
      <formula1>$A$35:$A$102</formula1>
    </dataValidation>
    <dataValidation type="decimal" errorStyle="warning" allowBlank="1" showInputMessage="1" showErrorMessage="1" errorTitle="Invalid Input" error="Your input for 3. must be equal to or greater than the amount listed in 2. above." sqref="G8">
      <formula1>G7</formula1>
      <formula2>1</formula2>
    </dataValidation>
  </dataValidations>
  <printOptions horizontalCentered="1"/>
  <pageMargins left="0.25" right="0.25" top="1" bottom="0.5" header="0.25" footer="0.25"/>
  <pageSetup orientation="portrait" r:id="rId1"/>
  <rowBreaks count="1" manualBreakCount="1">
    <brk id="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Kevin L. Tatreau</cp:lastModifiedBy>
  <cp:lastPrinted>2014-12-10T16:04:37Z</cp:lastPrinted>
  <dcterms:created xsi:type="dcterms:W3CDTF">2013-10-03T14:30:03Z</dcterms:created>
  <dcterms:modified xsi:type="dcterms:W3CDTF">2014-12-15T16:27:09Z</dcterms:modified>
</cp:coreProperties>
</file>