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ATREAU\Documents\2014\HUD\"/>
    </mc:Choice>
  </mc:AlternateContent>
  <bookViews>
    <workbookView xWindow="12555" yWindow="-90" windowWidth="12630" windowHeight="12255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COSTS!$A$1:$M$260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52511" iterate="1" iterateCount="50"/>
</workbook>
</file>

<file path=xl/calcChain.xml><?xml version="1.0" encoding="utf-8"?>
<calcChain xmlns="http://schemas.openxmlformats.org/spreadsheetml/2006/main">
  <c r="A4" i="11" l="1"/>
  <c r="F46" i="11"/>
  <c r="L197" i="1"/>
  <c r="L131" i="1"/>
  <c r="L70" i="1"/>
  <c r="H64" i="2"/>
  <c r="A16" i="11" l="1"/>
  <c r="A6" i="11"/>
  <c r="H5" i="10"/>
  <c r="I5" i="9"/>
  <c r="H3" i="8"/>
  <c r="J1" i="3"/>
  <c r="G3" i="6"/>
  <c r="H2" i="5"/>
  <c r="H3" i="4"/>
  <c r="H1" i="2"/>
  <c r="H4" i="7"/>
  <c r="L167" i="1"/>
  <c r="L25" i="1"/>
  <c r="L24" i="1"/>
  <c r="L23" i="1"/>
  <c r="L22" i="1"/>
  <c r="L21" i="1"/>
  <c r="L20" i="1"/>
  <c r="L19" i="1"/>
  <c r="L18" i="1"/>
  <c r="L17" i="1"/>
  <c r="C17" i="3"/>
  <c r="C18" i="3"/>
  <c r="F17" i="3"/>
  <c r="L115" i="1"/>
  <c r="B253" i="1"/>
  <c r="J179" i="1"/>
  <c r="L179" i="1" s="1"/>
  <c r="J122" i="1"/>
  <c r="H122" i="1"/>
  <c r="J106" i="1"/>
  <c r="H106" i="1"/>
  <c r="L54" i="1"/>
  <c r="L177" i="1"/>
  <c r="L176" i="1"/>
  <c r="L85" i="1"/>
  <c r="L88" i="1"/>
  <c r="L89" i="1"/>
  <c r="L92" i="1"/>
  <c r="L118" i="1"/>
  <c r="C230" i="1"/>
  <c r="A38" i="5"/>
  <c r="F38" i="5" s="1"/>
  <c r="A37" i="5"/>
  <c r="G37" i="5" s="1"/>
  <c r="A36" i="5"/>
  <c r="A35" i="5"/>
  <c r="G35" i="5" s="1"/>
  <c r="A34" i="5"/>
  <c r="C34" i="5" s="1"/>
  <c r="D38" i="9" s="1"/>
  <c r="A33" i="5"/>
  <c r="A32" i="5"/>
  <c r="A31" i="5"/>
  <c r="H31" i="5" s="1"/>
  <c r="A30" i="5"/>
  <c r="G30" i="5" s="1"/>
  <c r="A29" i="5"/>
  <c r="A28" i="5"/>
  <c r="A27" i="5"/>
  <c r="F27" i="5" s="1"/>
  <c r="A26" i="5"/>
  <c r="E26" i="5" s="1"/>
  <c r="A25" i="5"/>
  <c r="F25" i="5" s="1"/>
  <c r="A24" i="5"/>
  <c r="G24" i="5" s="1"/>
  <c r="A23" i="5"/>
  <c r="E23" i="5" s="1"/>
  <c r="A22" i="5"/>
  <c r="A21" i="5"/>
  <c r="B25" i="9" s="1"/>
  <c r="A20" i="5"/>
  <c r="H20" i="5" s="1"/>
  <c r="A19" i="5"/>
  <c r="E19" i="5" s="1"/>
  <c r="A18" i="5"/>
  <c r="G18" i="5" s="1"/>
  <c r="A17" i="5"/>
  <c r="B21" i="9" s="1"/>
  <c r="H21" i="9" s="1"/>
  <c r="A16" i="5"/>
  <c r="C16" i="5" s="1"/>
  <c r="D20" i="9" s="1"/>
  <c r="A15" i="5"/>
  <c r="F15" i="5" s="1"/>
  <c r="A14" i="5"/>
  <c r="E14" i="5" s="1"/>
  <c r="A13" i="5"/>
  <c r="F13" i="5" s="1"/>
  <c r="A12" i="5"/>
  <c r="G12" i="5" s="1"/>
  <c r="A11" i="5"/>
  <c r="B15" i="9" s="1"/>
  <c r="A10" i="5"/>
  <c r="A9" i="5"/>
  <c r="E9" i="5" s="1"/>
  <c r="A8" i="5"/>
  <c r="L16" i="1"/>
  <c r="H57" i="1"/>
  <c r="H65" i="1"/>
  <c r="H170" i="1"/>
  <c r="H148" i="1"/>
  <c r="J57" i="1"/>
  <c r="J65" i="1"/>
  <c r="J188" i="1"/>
  <c r="J148" i="1"/>
  <c r="J170" i="1"/>
  <c r="L104" i="1"/>
  <c r="B224" i="1"/>
  <c r="L50" i="1"/>
  <c r="L55" i="1"/>
  <c r="C209" i="1" s="1"/>
  <c r="F11" i="3"/>
  <c r="F12" i="3"/>
  <c r="F13" i="3"/>
  <c r="F14" i="3"/>
  <c r="F15" i="3"/>
  <c r="F16" i="3"/>
  <c r="F18" i="3"/>
  <c r="B37" i="9"/>
  <c r="E12" i="5"/>
  <c r="H26" i="5"/>
  <c r="A3" i="6"/>
  <c r="A7" i="5"/>
  <c r="L146" i="1"/>
  <c r="B240" i="1" s="1"/>
  <c r="D39" i="6"/>
  <c r="A39" i="6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 s="1"/>
  <c r="C27" i="9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 i="4"/>
  <c r="G35" i="4"/>
  <c r="D36" i="4"/>
  <c r="D35" i="4"/>
  <c r="H35" i="4" s="1"/>
  <c r="A41" i="6"/>
  <c r="B14" i="8"/>
  <c r="L48" i="1"/>
  <c r="D201" i="1" s="1"/>
  <c r="L49" i="1"/>
  <c r="L53" i="1"/>
  <c r="L47" i="1"/>
  <c r="L51" i="1"/>
  <c r="L52" i="1"/>
  <c r="L61" i="1"/>
  <c r="L62" i="1"/>
  <c r="L63" i="1"/>
  <c r="L120" i="1"/>
  <c r="L113" i="1"/>
  <c r="L114" i="1"/>
  <c r="L112" i="1"/>
  <c r="L119" i="1"/>
  <c r="L117" i="1"/>
  <c r="L116" i="1"/>
  <c r="L94" i="1"/>
  <c r="L78" i="1"/>
  <c r="L79" i="1"/>
  <c r="L80" i="1"/>
  <c r="L81" i="1"/>
  <c r="L82" i="1"/>
  <c r="L83" i="1"/>
  <c r="L84" i="1"/>
  <c r="L86" i="1"/>
  <c r="L87" i="1"/>
  <c r="L90" i="1"/>
  <c r="L91" i="1"/>
  <c r="L93" i="1"/>
  <c r="D215" i="1" s="1"/>
  <c r="L95" i="1"/>
  <c r="L96" i="1"/>
  <c r="L97" i="1"/>
  <c r="L98" i="1"/>
  <c r="L99" i="1"/>
  <c r="L100" i="1"/>
  <c r="L101" i="1"/>
  <c r="L102" i="1"/>
  <c r="L103" i="1"/>
  <c r="B39" i="4"/>
  <c r="C39" i="4"/>
  <c r="D39" i="4" s="1"/>
  <c r="G49" i="2" s="1"/>
  <c r="B50" i="2" s="1"/>
  <c r="G20" i="4"/>
  <c r="H20" i="4" s="1"/>
  <c r="D20" i="4"/>
  <c r="D38" i="4"/>
  <c r="D37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H22" i="4" s="1"/>
  <c r="D21" i="4"/>
  <c r="D19" i="4"/>
  <c r="D18" i="4"/>
  <c r="D17" i="4"/>
  <c r="D16" i="4"/>
  <c r="D15" i="4"/>
  <c r="D14" i="4"/>
  <c r="D13" i="4"/>
  <c r="D12" i="4"/>
  <c r="D11" i="4"/>
  <c r="D10" i="4"/>
  <c r="D9" i="4"/>
  <c r="D8" i="4"/>
  <c r="G38" i="4"/>
  <c r="G37" i="4"/>
  <c r="H37" i="4" s="1"/>
  <c r="G34" i="4"/>
  <c r="H34" i="4" s="1"/>
  <c r="G33" i="4"/>
  <c r="H33" i="4" s="1"/>
  <c r="G32" i="4"/>
  <c r="H32" i="4" s="1"/>
  <c r="G31" i="4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/>
  <c r="G24" i="4"/>
  <c r="G23" i="4"/>
  <c r="H23" i="4" s="1"/>
  <c r="G22" i="4"/>
  <c r="G21" i="4"/>
  <c r="H21" i="4" s="1"/>
  <c r="G19" i="4"/>
  <c r="G18" i="4"/>
  <c r="H18" i="4" s="1"/>
  <c r="G17" i="4"/>
  <c r="H17" i="4" s="1"/>
  <c r="G16" i="4"/>
  <c r="G15" i="4"/>
  <c r="G14" i="4"/>
  <c r="H14" i="4" s="1"/>
  <c r="G13" i="4"/>
  <c r="H13" i="4" s="1"/>
  <c r="G12" i="4"/>
  <c r="G11" i="4"/>
  <c r="G10" i="4"/>
  <c r="G9" i="4"/>
  <c r="G8" i="4"/>
  <c r="L165" i="1"/>
  <c r="L168" i="1"/>
  <c r="L166" i="1"/>
  <c r="L147" i="1"/>
  <c r="L145" i="1"/>
  <c r="L184" i="1"/>
  <c r="L185" i="1"/>
  <c r="L186" i="1"/>
  <c r="H27" i="1"/>
  <c r="B5" i="10"/>
  <c r="A12" i="10"/>
  <c r="C12" i="9"/>
  <c r="B6" i="10"/>
  <c r="B7" i="10"/>
  <c r="D7" i="10"/>
  <c r="B4" i="7"/>
  <c r="F43" i="8"/>
  <c r="F42" i="8"/>
  <c r="C38" i="8"/>
  <c r="B30" i="8"/>
  <c r="B22" i="8"/>
  <c r="B5" i="9"/>
  <c r="B39" i="9"/>
  <c r="I39" i="9" s="1"/>
  <c r="H31" i="4"/>
  <c r="E25" i="5"/>
  <c r="B34" i="9"/>
  <c r="C35" i="5"/>
  <c r="D39" i="9" s="1"/>
  <c r="C12" i="5" l="1"/>
  <c r="D16" i="9" s="1"/>
  <c r="B20" i="9"/>
  <c r="J20" i="9" s="1"/>
  <c r="H16" i="5"/>
  <c r="C20" i="5"/>
  <c r="D24" i="9" s="1"/>
  <c r="G16" i="5"/>
  <c r="G20" i="5"/>
  <c r="F12" i="5"/>
  <c r="L148" i="1"/>
  <c r="B22" i="10"/>
  <c r="E22" i="10" s="1"/>
  <c r="A18" i="6"/>
  <c r="C18" i="6" s="1"/>
  <c r="B37" i="10"/>
  <c r="E37" i="10" s="1"/>
  <c r="B23" i="10"/>
  <c r="G23" i="10" s="1"/>
  <c r="F25" i="10"/>
  <c r="A26" i="6"/>
  <c r="I34" i="10"/>
  <c r="L170" i="1"/>
  <c r="E172" i="1" s="1"/>
  <c r="J67" i="1"/>
  <c r="D39" i="10"/>
  <c r="F18" i="10"/>
  <c r="I28" i="10"/>
  <c r="A29" i="6"/>
  <c r="G29" i="6" s="1"/>
  <c r="F12" i="10"/>
  <c r="H21" i="10"/>
  <c r="F38" i="10"/>
  <c r="I26" i="10"/>
  <c r="I32" i="10"/>
  <c r="C25" i="10"/>
  <c r="A11" i="6"/>
  <c r="F11" i="6" s="1"/>
  <c r="C41" i="10"/>
  <c r="F40" i="10"/>
  <c r="F27" i="10"/>
  <c r="B30" i="10"/>
  <c r="G30" i="10" s="1"/>
  <c r="C22" i="10"/>
  <c r="F20" i="10"/>
  <c r="H13" i="10"/>
  <c r="B15" i="10"/>
  <c r="G15" i="10" s="1"/>
  <c r="I14" i="10"/>
  <c r="A17" i="6"/>
  <c r="E17" i="6" s="1"/>
  <c r="H18" i="10"/>
  <c r="F41" i="10"/>
  <c r="A9" i="6"/>
  <c r="E9" i="6" s="1"/>
  <c r="A19" i="6"/>
  <c r="G19" i="6" s="1"/>
  <c r="I29" i="10"/>
  <c r="I16" i="10"/>
  <c r="D19" i="10"/>
  <c r="C39" i="10"/>
  <c r="B31" i="10"/>
  <c r="E31" i="10" s="1"/>
  <c r="C42" i="10"/>
  <c r="D15" i="10"/>
  <c r="D27" i="10"/>
  <c r="C27" i="10"/>
  <c r="C17" i="10"/>
  <c r="B39" i="10"/>
  <c r="E39" i="10" s="1"/>
  <c r="C29" i="10"/>
  <c r="D21" i="10"/>
  <c r="C19" i="10"/>
  <c r="H29" i="10"/>
  <c r="H38" i="10"/>
  <c r="B28" i="10"/>
  <c r="E28" i="10" s="1"/>
  <c r="A12" i="6"/>
  <c r="G12" i="6" s="1"/>
  <c r="B24" i="10"/>
  <c r="G24" i="10" s="1"/>
  <c r="I41" i="10"/>
  <c r="I15" i="10"/>
  <c r="H31" i="10"/>
  <c r="B20" i="10"/>
  <c r="G20" i="10" s="1"/>
  <c r="B34" i="10"/>
  <c r="E34" i="10" s="1"/>
  <c r="D14" i="10"/>
  <c r="F33" i="10"/>
  <c r="I13" i="10"/>
  <c r="C40" i="10"/>
  <c r="D31" i="10"/>
  <c r="C31" i="10"/>
  <c r="C12" i="10"/>
  <c r="B13" i="10"/>
  <c r="E13" i="10" s="1"/>
  <c r="C33" i="10"/>
  <c r="C21" i="10"/>
  <c r="F39" i="10"/>
  <c r="L188" i="1"/>
  <c r="L57" i="1"/>
  <c r="L66" i="1" s="1"/>
  <c r="C77" i="1" s="1"/>
  <c r="L65" i="1"/>
  <c r="L27" i="1"/>
  <c r="H10" i="4"/>
  <c r="F10" i="5" s="1"/>
  <c r="L122" i="1"/>
  <c r="J128" i="1"/>
  <c r="J193" i="1" s="1"/>
  <c r="L106" i="1"/>
  <c r="H67" i="1"/>
  <c r="H128" i="1" s="1"/>
  <c r="H193" i="1" s="1"/>
  <c r="H19" i="3"/>
  <c r="H39" i="9"/>
  <c r="E35" i="5"/>
  <c r="H14" i="5"/>
  <c r="G23" i="5"/>
  <c r="H18" i="5"/>
  <c r="E8" i="5"/>
  <c r="G22" i="10"/>
  <c r="G34" i="5"/>
  <c r="I20" i="9"/>
  <c r="B38" i="9"/>
  <c r="G38" i="9" s="1"/>
  <c r="B23" i="9"/>
  <c r="F23" i="9" s="1"/>
  <c r="H15" i="5"/>
  <c r="B27" i="9"/>
  <c r="J27" i="9" s="1"/>
  <c r="G26" i="5"/>
  <c r="B30" i="9"/>
  <c r="B12" i="9"/>
  <c r="F12" i="9" s="1"/>
  <c r="G9" i="5"/>
  <c r="J39" i="9"/>
  <c r="H34" i="5"/>
  <c r="H19" i="5"/>
  <c r="F16" i="5"/>
  <c r="F31" i="5"/>
  <c r="G19" i="5"/>
  <c r="H19" i="4"/>
  <c r="H24" i="4"/>
  <c r="E31" i="5"/>
  <c r="H23" i="5"/>
  <c r="H12" i="5"/>
  <c r="E16" i="5"/>
  <c r="G39" i="9"/>
  <c r="F34" i="5"/>
  <c r="F23" i="5"/>
  <c r="C31" i="5"/>
  <c r="D35" i="9" s="1"/>
  <c r="C26" i="5"/>
  <c r="D30" i="9" s="1"/>
  <c r="B16" i="9"/>
  <c r="I16" i="9" s="1"/>
  <c r="H30" i="5"/>
  <c r="B42" i="9"/>
  <c r="H42" i="9" s="1"/>
  <c r="F26" i="5"/>
  <c r="I15" i="9"/>
  <c r="F15" i="9"/>
  <c r="F37" i="9"/>
  <c r="E37" i="9"/>
  <c r="J37" i="9"/>
  <c r="F28" i="5"/>
  <c r="B32" i="9"/>
  <c r="E32" i="9" s="1"/>
  <c r="G28" i="5"/>
  <c r="H28" i="5"/>
  <c r="C28" i="5"/>
  <c r="D32" i="9" s="1"/>
  <c r="F36" i="5"/>
  <c r="C36" i="5"/>
  <c r="D40" i="9" s="1"/>
  <c r="F21" i="5"/>
  <c r="H38" i="4"/>
  <c r="B33" i="9"/>
  <c r="I33" i="9" s="1"/>
  <c r="G29" i="5"/>
  <c r="F29" i="5"/>
  <c r="H37" i="5"/>
  <c r="F37" i="5"/>
  <c r="G11" i="5"/>
  <c r="F34" i="9"/>
  <c r="E34" i="9"/>
  <c r="G37" i="9"/>
  <c r="G14" i="5"/>
  <c r="C37" i="5"/>
  <c r="D41" i="9" s="1"/>
  <c r="B41" i="9"/>
  <c r="I41" i="9" s="1"/>
  <c r="G27" i="9"/>
  <c r="E27" i="9"/>
  <c r="H29" i="5"/>
  <c r="G10" i="5"/>
  <c r="E21" i="9"/>
  <c r="G21" i="9"/>
  <c r="B17" i="9"/>
  <c r="G17" i="9" s="1"/>
  <c r="C13" i="5"/>
  <c r="D17" i="9" s="1"/>
  <c r="E13" i="5"/>
  <c r="H17" i="5"/>
  <c r="E17" i="5"/>
  <c r="C25" i="5"/>
  <c r="D29" i="9" s="1"/>
  <c r="H25" i="5"/>
  <c r="G25" i="5"/>
  <c r="E32" i="5"/>
  <c r="B36" i="9"/>
  <c r="H36" i="9" s="1"/>
  <c r="C32" i="5"/>
  <c r="D36" i="9" s="1"/>
  <c r="F21" i="9"/>
  <c r="H37" i="9"/>
  <c r="E36" i="5"/>
  <c r="C11" i="5"/>
  <c r="D15" i="9" s="1"/>
  <c r="E11" i="5"/>
  <c r="B18" i="9"/>
  <c r="J18" i="9" s="1"/>
  <c r="C14" i="5"/>
  <c r="D18" i="9" s="1"/>
  <c r="F22" i="5"/>
  <c r="B26" i="9"/>
  <c r="I26" i="9" s="1"/>
  <c r="H22" i="5"/>
  <c r="F33" i="5"/>
  <c r="H33" i="5"/>
  <c r="E33" i="5"/>
  <c r="C33" i="5"/>
  <c r="D37" i="9" s="1"/>
  <c r="C22" i="5"/>
  <c r="D26" i="9" s="1"/>
  <c r="F14" i="5"/>
  <c r="E37" i="5"/>
  <c r="G17" i="5"/>
  <c r="B29" i="9"/>
  <c r="J29" i="9" s="1"/>
  <c r="E28" i="5"/>
  <c r="H8" i="4"/>
  <c r="F8" i="5" s="1"/>
  <c r="H11" i="4"/>
  <c r="G15" i="9" s="1"/>
  <c r="H15" i="4"/>
  <c r="E34" i="5"/>
  <c r="H9" i="4"/>
  <c r="F9" i="5" s="1"/>
  <c r="H12" i="4"/>
  <c r="H16" i="4"/>
  <c r="I17" i="9"/>
  <c r="I21" i="9"/>
  <c r="J21" i="9"/>
  <c r="H23" i="9"/>
  <c r="E22" i="5"/>
  <c r="F17" i="5"/>
  <c r="G8" i="5"/>
  <c r="F35" i="5"/>
  <c r="I37" i="9"/>
  <c r="F19" i="5"/>
  <c r="E39" i="9"/>
  <c r="C19" i="5"/>
  <c r="D23" i="9" s="1"/>
  <c r="H16" i="9"/>
  <c r="F39" i="9"/>
  <c r="G33" i="5"/>
  <c r="I30" i="9"/>
  <c r="H35" i="5"/>
  <c r="C29" i="5"/>
  <c r="D33" i="9" s="1"/>
  <c r="G13" i="5"/>
  <c r="F32" i="9"/>
  <c r="C38" i="5"/>
  <c r="D42" i="9" s="1"/>
  <c r="C10" i="5"/>
  <c r="D14" i="9" s="1"/>
  <c r="G31" i="5"/>
  <c r="E20" i="5"/>
  <c r="H13" i="5"/>
  <c r="B40" i="9"/>
  <c r="F20" i="5"/>
  <c r="G22" i="5"/>
  <c r="C17" i="5"/>
  <c r="D21" i="9" s="1"/>
  <c r="C8" i="5"/>
  <c r="B35" i="9"/>
  <c r="E27" i="5"/>
  <c r="E29" i="5"/>
  <c r="G36" i="5"/>
  <c r="B14" i="9"/>
  <c r="B24" i="9"/>
  <c r="H36" i="5"/>
  <c r="H24" i="5"/>
  <c r="E15" i="5"/>
  <c r="E10" i="5"/>
  <c r="G25" i="9"/>
  <c r="E25" i="9"/>
  <c r="F25" i="9"/>
  <c r="J25" i="9"/>
  <c r="I25" i="9"/>
  <c r="H25" i="9"/>
  <c r="G34" i="9"/>
  <c r="J34" i="9"/>
  <c r="G27" i="5"/>
  <c r="B28" i="9"/>
  <c r="F30" i="5"/>
  <c r="C30" i="5"/>
  <c r="D34" i="9" s="1"/>
  <c r="C9" i="5"/>
  <c r="D13" i="9" s="1"/>
  <c r="F32" i="5"/>
  <c r="G20" i="9"/>
  <c r="G21" i="5"/>
  <c r="E38" i="5"/>
  <c r="B19" i="9"/>
  <c r="E18" i="5"/>
  <c r="H34" i="9"/>
  <c r="H27" i="5"/>
  <c r="E24" i="5"/>
  <c r="F24" i="5"/>
  <c r="E30" i="5"/>
  <c r="B13" i="9"/>
  <c r="H32" i="5"/>
  <c r="F20" i="9"/>
  <c r="H21" i="5"/>
  <c r="C21" i="5"/>
  <c r="D25" i="9" s="1"/>
  <c r="C15" i="5"/>
  <c r="D19" i="9" s="1"/>
  <c r="C18" i="5"/>
  <c r="D22" i="9" s="1"/>
  <c r="G38" i="5"/>
  <c r="E20" i="9"/>
  <c r="H38" i="5"/>
  <c r="G15" i="5"/>
  <c r="B31" i="9"/>
  <c r="F18" i="5"/>
  <c r="G32" i="5"/>
  <c r="I34" i="9"/>
  <c r="C27" i="5"/>
  <c r="D31" i="9" s="1"/>
  <c r="C24" i="5"/>
  <c r="D28" i="9" s="1"/>
  <c r="H20" i="9"/>
  <c r="E21" i="5"/>
  <c r="B22" i="9"/>
  <c r="D30" i="10" l="1"/>
  <c r="H16" i="10"/>
  <c r="C36" i="10"/>
  <c r="F36" i="10"/>
  <c r="H41" i="10"/>
  <c r="D23" i="10"/>
  <c r="A8" i="6"/>
  <c r="G8" i="6" s="1"/>
  <c r="G39" i="6" s="1"/>
  <c r="F30" i="10"/>
  <c r="I40" i="10"/>
  <c r="C16" i="10"/>
  <c r="B18" i="10"/>
  <c r="G18" i="10" s="1"/>
  <c r="I24" i="10"/>
  <c r="H23" i="10"/>
  <c r="H28" i="10"/>
  <c r="A20" i="6"/>
  <c r="G20" i="6" s="1"/>
  <c r="D32" i="10"/>
  <c r="B42" i="10"/>
  <c r="E42" i="10" s="1"/>
  <c r="B41" i="10"/>
  <c r="G41" i="10" s="1"/>
  <c r="A32" i="6"/>
  <c r="C32" i="6" s="1"/>
  <c r="F13" i="10"/>
  <c r="B36" i="10"/>
  <c r="G36" i="10" s="1"/>
  <c r="I37" i="10"/>
  <c r="C24" i="10"/>
  <c r="A25" i="6"/>
  <c r="G25" i="6" s="1"/>
  <c r="F15" i="10"/>
  <c r="H22" i="10"/>
  <c r="F37" i="10"/>
  <c r="C15" i="10"/>
  <c r="C26" i="10"/>
  <c r="A38" i="6"/>
  <c r="F38" i="6" s="1"/>
  <c r="I35" i="10"/>
  <c r="F35" i="10"/>
  <c r="B17" i="10"/>
  <c r="E17" i="10" s="1"/>
  <c r="H30" i="10"/>
  <c r="A10" i="6"/>
  <c r="G10" i="6" s="1"/>
  <c r="H36" i="10"/>
  <c r="C20" i="10"/>
  <c r="H20" i="10"/>
  <c r="H12" i="10"/>
  <c r="D34" i="10"/>
  <c r="A35" i="6"/>
  <c r="C35" i="6" s="1"/>
  <c r="C18" i="10"/>
  <c r="B21" i="10"/>
  <c r="E21" i="10" s="1"/>
  <c r="H33" i="10"/>
  <c r="H24" i="10"/>
  <c r="H19" i="10"/>
  <c r="A15" i="6"/>
  <c r="A14" i="6"/>
  <c r="E14" i="6" s="1"/>
  <c r="F19" i="10"/>
  <c r="B38" i="10"/>
  <c r="G38" i="10" s="1"/>
  <c r="H32" i="10"/>
  <c r="B26" i="10"/>
  <c r="G26" i="10" s="1"/>
  <c r="I31" i="10"/>
  <c r="A31" i="6"/>
  <c r="E31" i="6" s="1"/>
  <c r="C28" i="10"/>
  <c r="B29" i="10"/>
  <c r="G29" i="10" s="1"/>
  <c r="F26" i="10"/>
  <c r="B16" i="10"/>
  <c r="E16" i="10" s="1"/>
  <c r="D37" i="10"/>
  <c r="I36" i="10"/>
  <c r="D25" i="10"/>
  <c r="D38" i="10"/>
  <c r="C14" i="10"/>
  <c r="A23" i="6"/>
  <c r="F23" i="6" s="1"/>
  <c r="F22" i="10"/>
  <c r="I25" i="10"/>
  <c r="I21" i="10"/>
  <c r="F21" i="10"/>
  <c r="C13" i="10"/>
  <c r="F16" i="10"/>
  <c r="C38" i="10"/>
  <c r="I22" i="10"/>
  <c r="A24" i="6"/>
  <c r="G24" i="6" s="1"/>
  <c r="B27" i="10"/>
  <c r="E27" i="10" s="1"/>
  <c r="H35" i="10"/>
  <c r="H40" i="10"/>
  <c r="H37" i="10"/>
  <c r="H34" i="10"/>
  <c r="H26" i="10"/>
  <c r="A30" i="6"/>
  <c r="G30" i="6" s="1"/>
  <c r="I12" i="10"/>
  <c r="I43" i="10" s="1"/>
  <c r="D26" i="10"/>
  <c r="H15" i="10"/>
  <c r="C32" i="10"/>
  <c r="C34" i="10"/>
  <c r="D33" i="10"/>
  <c r="C23" i="10"/>
  <c r="F28" i="10"/>
  <c r="H17" i="10"/>
  <c r="D40" i="10"/>
  <c r="H42" i="10"/>
  <c r="A21" i="6"/>
  <c r="F21" i="6" s="1"/>
  <c r="B19" i="10"/>
  <c r="G19" i="10" s="1"/>
  <c r="D42" i="10"/>
  <c r="D18" i="10"/>
  <c r="A27" i="6"/>
  <c r="F27" i="6" s="1"/>
  <c r="D36" i="10"/>
  <c r="I30" i="10"/>
  <c r="B25" i="10"/>
  <c r="G25" i="10" s="1"/>
  <c r="C37" i="10"/>
  <c r="F29" i="10"/>
  <c r="F34" i="10"/>
  <c r="D35" i="10"/>
  <c r="A36" i="6"/>
  <c r="G36" i="6" s="1"/>
  <c r="A28" i="6"/>
  <c r="G28" i="6" s="1"/>
  <c r="I33" i="10"/>
  <c r="D22" i="10"/>
  <c r="I20" i="10"/>
  <c r="H14" i="10"/>
  <c r="D41" i="10"/>
  <c r="B33" i="10"/>
  <c r="E33" i="10" s="1"/>
  <c r="H25" i="10"/>
  <c r="D20" i="10"/>
  <c r="H39" i="10"/>
  <c r="A16" i="6"/>
  <c r="G16" i="6" s="1"/>
  <c r="F31" i="10"/>
  <c r="I23" i="10"/>
  <c r="F24" i="10"/>
  <c r="B40" i="10"/>
  <c r="E40" i="10" s="1"/>
  <c r="A37" i="6"/>
  <c r="C37" i="6" s="1"/>
  <c r="A13" i="6"/>
  <c r="C13" i="6" s="1"/>
  <c r="E18" i="6"/>
  <c r="D17" i="10"/>
  <c r="B12" i="10"/>
  <c r="B46" i="10" s="1"/>
  <c r="I27" i="10"/>
  <c r="A34" i="6"/>
  <c r="C34" i="6" s="1"/>
  <c r="F32" i="10"/>
  <c r="F42" i="10"/>
  <c r="C35" i="10"/>
  <c r="I18" i="10"/>
  <c r="I17" i="10"/>
  <c r="D24" i="10"/>
  <c r="D29" i="10"/>
  <c r="D12" i="10"/>
  <c r="D43" i="10" s="1"/>
  <c r="A22" i="6"/>
  <c r="C22" i="6" s="1"/>
  <c r="I42" i="10"/>
  <c r="F14" i="10"/>
  <c r="I19" i="10"/>
  <c r="D16" i="10"/>
  <c r="H27" i="10"/>
  <c r="B35" i="10"/>
  <c r="E35" i="10" s="1"/>
  <c r="B14" i="10"/>
  <c r="G14" i="10" s="1"/>
  <c r="F17" i="10"/>
  <c r="C30" i="10"/>
  <c r="I39" i="10"/>
  <c r="I38" i="10"/>
  <c r="A33" i="6"/>
  <c r="G33" i="6" s="1"/>
  <c r="F23" i="10"/>
  <c r="B32" i="10"/>
  <c r="G32" i="10" s="1"/>
  <c r="D28" i="10"/>
  <c r="D13" i="10"/>
  <c r="C16" i="6"/>
  <c r="H26" i="9"/>
  <c r="F26" i="9"/>
  <c r="J23" i="9"/>
  <c r="G26" i="9"/>
  <c r="F16" i="6"/>
  <c r="G28" i="10"/>
  <c r="C17" i="6"/>
  <c r="G18" i="6"/>
  <c r="E34" i="6"/>
  <c r="G40" i="10"/>
  <c r="F18" i="6"/>
  <c r="G17" i="6"/>
  <c r="E36" i="6"/>
  <c r="C31" i="6"/>
  <c r="E8" i="6"/>
  <c r="F22" i="6"/>
  <c r="E16" i="6"/>
  <c r="E38" i="6"/>
  <c r="E23" i="6"/>
  <c r="C8" i="6"/>
  <c r="C39" i="6" s="1"/>
  <c r="G37" i="10"/>
  <c r="G26" i="6"/>
  <c r="E26" i="6"/>
  <c r="G13" i="10"/>
  <c r="F36" i="6"/>
  <c r="G27" i="10"/>
  <c r="G34" i="6"/>
  <c r="E15" i="10"/>
  <c r="G16" i="10"/>
  <c r="E29" i="10"/>
  <c r="F26" i="6"/>
  <c r="G22" i="6"/>
  <c r="G27" i="6"/>
  <c r="C11" i="6"/>
  <c r="C30" i="6"/>
  <c r="C26" i="6"/>
  <c r="E23" i="10"/>
  <c r="C28" i="6"/>
  <c r="E38" i="10"/>
  <c r="G37" i="6"/>
  <c r="F34" i="6"/>
  <c r="E20" i="10"/>
  <c r="C19" i="6"/>
  <c r="E12" i="6"/>
  <c r="E19" i="6"/>
  <c r="C33" i="6"/>
  <c r="C36" i="6"/>
  <c r="G34" i="10"/>
  <c r="E30" i="10"/>
  <c r="G11" i="6"/>
  <c r="C9" i="6"/>
  <c r="E24" i="10"/>
  <c r="G21" i="6"/>
  <c r="G12" i="10"/>
  <c r="G43" i="10" s="1"/>
  <c r="G31" i="10"/>
  <c r="G33" i="10"/>
  <c r="G39" i="10"/>
  <c r="C23" i="6"/>
  <c r="E11" i="6"/>
  <c r="F17" i="6"/>
  <c r="G23" i="6"/>
  <c r="E14" i="10"/>
  <c r="G14" i="6"/>
  <c r="F14" i="6"/>
  <c r="G17" i="10"/>
  <c r="E41" i="10"/>
  <c r="E32" i="6"/>
  <c r="C10" i="6"/>
  <c r="F29" i="6"/>
  <c r="C29" i="6"/>
  <c r="G15" i="6"/>
  <c r="F32" i="6"/>
  <c r="E20" i="6"/>
  <c r="C20" i="6"/>
  <c r="F20" i="6"/>
  <c r="G9" i="6"/>
  <c r="F9" i="6"/>
  <c r="E25" i="6"/>
  <c r="G32" i="6"/>
  <c r="C25" i="6"/>
  <c r="E10" i="6"/>
  <c r="C12" i="6"/>
  <c r="F12" i="6"/>
  <c r="G35" i="10"/>
  <c r="F33" i="6"/>
  <c r="E29" i="6"/>
  <c r="G38" i="6"/>
  <c r="C38" i="6"/>
  <c r="F19" i="6"/>
  <c r="E12" i="10"/>
  <c r="E43" i="10" s="1"/>
  <c r="E35" i="6"/>
  <c r="G31" i="6"/>
  <c r="F31" i="6"/>
  <c r="H9" i="5"/>
  <c r="F11" i="5"/>
  <c r="H11" i="5" s="1"/>
  <c r="H10" i="5"/>
  <c r="H8" i="5"/>
  <c r="L193" i="1"/>
  <c r="H7" i="3" s="1"/>
  <c r="H22" i="3" s="1"/>
  <c r="L67" i="1"/>
  <c r="L128" i="1" s="1"/>
  <c r="H17" i="9"/>
  <c r="H33" i="9"/>
  <c r="E17" i="9"/>
  <c r="E26" i="9"/>
  <c r="E33" i="9"/>
  <c r="G42" i="9"/>
  <c r="F17" i="9"/>
  <c r="J17" i="9"/>
  <c r="F33" i="9"/>
  <c r="F27" i="9"/>
  <c r="I38" i="9"/>
  <c r="E42" i="9"/>
  <c r="J42" i="9"/>
  <c r="G33" i="9"/>
  <c r="J32" i="9"/>
  <c r="J33" i="9"/>
  <c r="J26" i="9"/>
  <c r="F42" i="9"/>
  <c r="G12" i="9"/>
  <c r="I12" i="9"/>
  <c r="E16" i="9"/>
  <c r="F29" i="9"/>
  <c r="G16" i="9"/>
  <c r="J16" i="9"/>
  <c r="F30" i="9"/>
  <c r="E30" i="9"/>
  <c r="G30" i="9"/>
  <c r="E23" i="9"/>
  <c r="G23" i="9"/>
  <c r="F16" i="9"/>
  <c r="H38" i="9"/>
  <c r="F38" i="9"/>
  <c r="J38" i="9"/>
  <c r="E38" i="9"/>
  <c r="I14" i="9"/>
  <c r="I42" i="9"/>
  <c r="J30" i="9"/>
  <c r="H30" i="9"/>
  <c r="I23" i="9"/>
  <c r="I27" i="9"/>
  <c r="H27" i="9"/>
  <c r="G14" i="9"/>
  <c r="F36" i="9"/>
  <c r="I36" i="9"/>
  <c r="J36" i="9"/>
  <c r="E36" i="9"/>
  <c r="I18" i="9"/>
  <c r="F18" i="9"/>
  <c r="E18" i="9"/>
  <c r="H18" i="9"/>
  <c r="H41" i="9"/>
  <c r="J41" i="9"/>
  <c r="G41" i="9"/>
  <c r="E41" i="9"/>
  <c r="G36" i="9"/>
  <c r="F41" i="9"/>
  <c r="G18" i="9"/>
  <c r="I29" i="9"/>
  <c r="E29" i="9"/>
  <c r="H29" i="9"/>
  <c r="G29" i="9"/>
  <c r="I32" i="9"/>
  <c r="G32" i="9"/>
  <c r="H32" i="9"/>
  <c r="F24" i="9"/>
  <c r="E24" i="9"/>
  <c r="H24" i="9"/>
  <c r="G24" i="9"/>
  <c r="J24" i="9"/>
  <c r="I24" i="9"/>
  <c r="E40" i="9"/>
  <c r="I40" i="9"/>
  <c r="J40" i="9"/>
  <c r="G40" i="9"/>
  <c r="H40" i="9"/>
  <c r="F40" i="9"/>
  <c r="F14" i="9"/>
  <c r="A39" i="5"/>
  <c r="C39" i="5"/>
  <c r="A41" i="5"/>
  <c r="D12" i="9"/>
  <c r="D43" i="9" s="1"/>
  <c r="I35" i="9"/>
  <c r="J35" i="9"/>
  <c r="H35" i="9"/>
  <c r="F35" i="9"/>
  <c r="E35" i="9"/>
  <c r="G35" i="9"/>
  <c r="F13" i="9"/>
  <c r="I13" i="9"/>
  <c r="G13" i="9"/>
  <c r="F31" i="9"/>
  <c r="I31" i="9"/>
  <c r="G31" i="9"/>
  <c r="E31" i="9"/>
  <c r="H31" i="9"/>
  <c r="J31" i="9"/>
  <c r="F22" i="9"/>
  <c r="I22" i="9"/>
  <c r="E22" i="9"/>
  <c r="J22" i="9"/>
  <c r="H22" i="9"/>
  <c r="G22" i="9"/>
  <c r="F19" i="9"/>
  <c r="I19" i="9"/>
  <c r="E19" i="9"/>
  <c r="H19" i="9"/>
  <c r="G19" i="9"/>
  <c r="J19" i="9"/>
  <c r="E28" i="9"/>
  <c r="I28" i="9"/>
  <c r="F28" i="9"/>
  <c r="J28" i="9"/>
  <c r="G28" i="9"/>
  <c r="H28" i="9"/>
  <c r="G35" i="6" l="1"/>
  <c r="E19" i="10"/>
  <c r="F24" i="6"/>
  <c r="C14" i="6"/>
  <c r="G13" i="6"/>
  <c r="F25" i="6"/>
  <c r="E21" i="6"/>
  <c r="F13" i="6"/>
  <c r="C27" i="6"/>
  <c r="E27" i="6"/>
  <c r="E26" i="10"/>
  <c r="F37" i="6"/>
  <c r="E24" i="6"/>
  <c r="E32" i="10"/>
  <c r="C24" i="6"/>
  <c r="G42" i="10"/>
  <c r="F35" i="6"/>
  <c r="F15" i="6"/>
  <c r="E15" i="6"/>
  <c r="C15" i="6"/>
  <c r="E13" i="6"/>
  <c r="E18" i="10"/>
  <c r="E36" i="10"/>
  <c r="C21" i="6"/>
  <c r="F10" i="6"/>
  <c r="E30" i="6"/>
  <c r="E33" i="6"/>
  <c r="E37" i="6"/>
  <c r="E25" i="10"/>
  <c r="F28" i="6"/>
  <c r="E22" i="6"/>
  <c r="E28" i="6"/>
  <c r="G21" i="10"/>
  <c r="F30" i="6"/>
  <c r="F8" i="6"/>
  <c r="B23" i="3"/>
  <c r="H24" i="3"/>
  <c r="H32" i="3" s="1"/>
  <c r="H42" i="3" s="1"/>
  <c r="D164" i="1"/>
  <c r="H39" i="5"/>
  <c r="H40" i="3" s="1"/>
  <c r="A194" i="1"/>
  <c r="D52" i="3" l="1"/>
  <c r="D46" i="3"/>
  <c r="E15" i="9"/>
  <c r="H15" i="9" s="1"/>
  <c r="J15" i="9" s="1"/>
  <c r="E12" i="9"/>
  <c r="E14" i="9"/>
  <c r="H14" i="9" s="1"/>
  <c r="J14" i="9" s="1"/>
  <c r="E13" i="9"/>
  <c r="H13" i="9" s="1"/>
  <c r="J13" i="9" s="1"/>
  <c r="E43" i="9" l="1"/>
  <c r="H12" i="9"/>
  <c r="H43" i="9" l="1"/>
  <c r="J12" i="9"/>
  <c r="J43" i="9" s="1"/>
</calcChain>
</file>

<file path=xl/sharedStrings.xml><?xml version="1.0" encoding="utf-8"?>
<sst xmlns="http://schemas.openxmlformats.org/spreadsheetml/2006/main" count="545" uniqueCount="381">
  <si>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</si>
  <si>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</si>
  <si>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</si>
  <si>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</si>
  <si>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</si>
  <si>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</si>
  <si>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</si>
  <si>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</si>
  <si>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</si>
  <si>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</si>
  <si>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</si>
  <si>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</si>
  <si>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</si>
  <si>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</si>
  <si>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</si>
  <si>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</si>
  <si>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</si>
  <si>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</si>
  <si>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</si>
  <si>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</si>
  <si>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</si>
  <si>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</si>
  <si>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</si>
  <si>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</si>
  <si>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</si>
  <si>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Total in Column 3.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</si>
  <si>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</si>
  <si>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</si>
  <si>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</si>
  <si>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</si>
  <si>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</si>
  <si>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(3)  Buiding Contractor's Overhead</t>
  </si>
  <si>
    <t>(4)  Total</t>
  </si>
  <si>
    <t>(c)  Total Actual Construction Cost</t>
  </si>
  <si>
    <t>Use Page 4 for explanation of these items.  Attach additional sheets if needed.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</si>
  <si>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</si>
  <si>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</si>
  <si>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</si>
  <si>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</si>
  <si>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</si>
  <si>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</si>
  <si>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</si>
  <si>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</si>
  <si>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</si>
  <si>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(p)  Impact Fees (List in detail)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</si>
  <si>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</si>
  <si>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</si>
  <si>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</si>
  <si>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</si>
  <si>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</si>
  <si>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</si>
  <si>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</si>
  <si>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</si>
  <si>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</si>
  <si>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</si>
  <si>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</si>
  <si>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</si>
  <si>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</si>
  <si>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</si>
  <si>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</si>
  <si>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</si>
  <si>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</si>
  <si>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</si>
  <si>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</si>
  <si>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 xml:space="preserve">       land.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</si>
  <si>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</si>
  <si>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</si>
  <si>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</si>
  <si>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</si>
  <si>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</si>
  <si>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</si>
  <si>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</si>
  <si>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</si>
  <si>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</si>
  <si>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</si>
  <si>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</si>
  <si>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</si>
  <si>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</si>
  <si>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</si>
  <si>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</si>
  <si>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</si>
  <si>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</si>
  <si>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</si>
  <si>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</si>
  <si>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</si>
  <si>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</si>
  <si>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</si>
  <si>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</si>
  <si>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</si>
  <si>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</si>
  <si>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</si>
  <si>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</si>
  <si>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</si>
  <si>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</si>
  <si>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</si>
  <si>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</si>
  <si>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</si>
  <si>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</si>
  <si>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</si>
  <si>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</si>
  <si>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</si>
  <si>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</si>
  <si>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</si>
  <si>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</si>
  <si>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</si>
  <si>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</si>
  <si>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</si>
  <si>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</si>
  <si>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</si>
  <si>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</si>
  <si>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</si>
  <si>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</si>
  <si>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</si>
  <si>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</si>
  <si>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</si>
  <si>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</si>
  <si>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</si>
  <si>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</si>
  <si>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</si>
  <si>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</si>
  <si>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</si>
  <si>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</si>
  <si>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</si>
  <si>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</si>
  <si>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</si>
  <si>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</si>
  <si>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</si>
  <si>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</si>
  <si>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</si>
  <si>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</si>
  <si>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</si>
  <si>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</si>
  <si>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</si>
  <si>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</si>
  <si>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</si>
  <si>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</si>
  <si>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</si>
  <si>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</si>
  <si>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</si>
  <si>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</si>
  <si>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</si>
  <si>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</si>
  <si>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</si>
  <si>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</si>
  <si>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</si>
  <si>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</si>
  <si>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</si>
  <si>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</si>
  <si>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</si>
  <si>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</si>
  <si>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</si>
  <si>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</si>
  <si>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</si>
  <si>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</si>
  <si>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</si>
  <si>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</si>
  <si>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</si>
  <si>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</si>
  <si>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</si>
  <si>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</si>
  <si>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</si>
  <si>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</si>
  <si>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</si>
  <si>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</si>
  <si>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</si>
  <si>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</si>
  <si>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</si>
  <si>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</si>
  <si>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</si>
  <si>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</si>
  <si>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</si>
  <si>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</si>
  <si>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</si>
  <si>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</si>
  <si>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</si>
  <si>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</si>
  <si>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</si>
  <si>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</si>
  <si>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</si>
  <si>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</si>
  <si>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</si>
  <si>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</si>
  <si>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</si>
  <si>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</si>
  <si>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</si>
  <si>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</si>
  <si>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</si>
  <si>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</si>
  <si>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</si>
  <si>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</si>
  <si>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</si>
  <si>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</si>
  <si>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</si>
  <si>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</si>
  <si>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</si>
  <si>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</si>
  <si>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</si>
  <si>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</si>
  <si>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</si>
  <si>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</si>
  <si>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</si>
  <si>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</si>
  <si>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</si>
  <si>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</si>
  <si>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</si>
  <si>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</si>
  <si>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</si>
  <si>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</si>
  <si>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</si>
  <si>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</si>
  <si>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</si>
  <si>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</si>
  <si>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</si>
  <si>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</si>
  <si>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</si>
  <si>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</si>
  <si>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</si>
  <si>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</si>
  <si>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</si>
  <si>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</si>
  <si>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</si>
  <si>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</si>
  <si>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</si>
  <si>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</si>
  <si>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</si>
  <si>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</si>
  <si>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</si>
  <si>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</si>
  <si>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</si>
  <si>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</si>
  <si>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</si>
  <si>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</si>
  <si>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</si>
  <si>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</si>
  <si>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</si>
  <si>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</si>
  <si>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</si>
  <si>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</si>
  <si>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</si>
  <si>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</si>
  <si>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</si>
  <si>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</si>
  <si>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</si>
  <si>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</si>
  <si>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</si>
  <si>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</si>
  <si>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</si>
  <si>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</si>
  <si>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</si>
  <si>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</si>
  <si>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</si>
  <si>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</si>
  <si>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</si>
  <si>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</si>
  <si>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</si>
  <si>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(c)  Total Building Acquisition Cost excluding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</si>
  <si>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</si>
  <si>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</si>
  <si>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</si>
  <si>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</si>
  <si>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</si>
  <si>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</si>
  <si>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(e)  Permanent Loan Orgination Fee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</si>
  <si>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</si>
  <si>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</si>
  <si>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</si>
  <si>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</si>
  <si>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</si>
  <si>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</si>
  <si>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</si>
  <si>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</si>
  <si>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</si>
  <si>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</si>
  <si>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</si>
  <si>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</si>
  <si>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</si>
  <si>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</si>
  <si>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</si>
  <si>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</si>
  <si>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</si>
  <si>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</si>
  <si>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</si>
  <si>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</si>
  <si>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</si>
  <si>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</si>
  <si>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</si>
  <si>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</si>
  <si>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</si>
  <si>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</si>
  <si>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</si>
  <si>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</si>
  <si>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</si>
  <si>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appraised value must be paid out of the Developer Fee limit.)</t>
  </si>
  <si>
    <t>ACQUISITION COST OF LAND</t>
  </si>
  <si>
    <t>Other:  (NOTE:  Consulting fees, construction management fees, and acquisition costs of the site in excess of</t>
  </si>
  <si>
    <t>(h) Capital Needs Assessment</t>
  </si>
  <si>
    <t>(b)  Land Lease Costs</t>
  </si>
  <si>
    <t xml:space="preserve">**  </t>
  </si>
  <si>
    <t xml:space="preserve">B.8  </t>
  </si>
  <si>
    <t>Acquisition of Land Costs</t>
  </si>
  <si>
    <t>inclusive of title work, recording fees, legal fees, etc.  Items not allowed include real estate taxes or other</t>
  </si>
  <si>
    <t>carrying expenses, escrows, etc.)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</si>
  <si>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</si>
  <si>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</si>
  <si>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</si>
  <si>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</si>
  <si>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</si>
  <si>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</si>
  <si>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</si>
  <si>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</si>
  <si>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</si>
  <si>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</si>
  <si>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</si>
  <si>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</si>
  <si>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</si>
  <si>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</si>
  <si>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</si>
  <si>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</si>
  <si>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</si>
  <si>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</si>
  <si>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</si>
  <si>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</si>
  <si>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</si>
  <si>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</si>
  <si>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</si>
  <si>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</si>
  <si>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</si>
  <si>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</si>
  <si>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</si>
  <si>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Note:  The total for Building Contractor's Costs/Fees cannot exceed 14 percent of the Building Cost</t>
  </si>
  <si>
    <t>The combined totals for 'Total Building Acquisition Cost excluding land' and 'Total Land Cost' cannot exceed the lesser</t>
  </si>
  <si>
    <t>(c)  Acq. Costs in excess of appraised value</t>
  </si>
  <si>
    <t>(d)  Other (Explain in detail)</t>
  </si>
  <si>
    <t>(e)  Total Developer Fees</t>
  </si>
  <si>
    <t xml:space="preserve">Developer fees are limited to 16%, 18%, or 21% of the combined total of items B.4. Column 3 and B.5.(c) Column 3. If the </t>
  </si>
  <si>
    <t xml:space="preserve">Development received a Competitive Housing Credit (9%) allocation, Rule Chaper 67-48.0072, F.A.C., controls the maximum </t>
  </si>
  <si>
    <t xml:space="preserve">fee limit (of either 16% or 21%), but it may be further limited in the competitive solicition process under which this Development </t>
  </si>
  <si>
    <t xml:space="preserve">received the HC Allocation.  Developments funded with tax-exempt bonds applying for 4% credits are limited to 18%.  If the </t>
  </si>
  <si>
    <t xml:space="preserve">Development is also subject to a Total Development Cost limitation per the competitive solicitation process and if the applicable </t>
  </si>
  <si>
    <t>Total Development Cost stated herein exceeds that limit, then the maximum Developer fee will be less than these stated limits.</t>
  </si>
  <si>
    <t>(a)  Land, owned (lesser of actual costs or appraised value)</t>
  </si>
  <si>
    <t>of actual cost or appraised value.  Any actual costs in excess of the appraised value shall be placed as a sub-set line item</t>
  </si>
  <si>
    <t>Only input actual costs, up to appraised value (as stated in the Credit Underwriting Report).  Any costs in excess of appraised value shall be listed as a sub-set line item under Developer Fee (B.6.(c)).</t>
  </si>
  <si>
    <t>under Developer Fees (B.6.(c)).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</si>
  <si>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</si>
  <si>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</si>
  <si>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</si>
  <si>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</si>
  <si>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</si>
  <si>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</si>
  <si>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</si>
  <si>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</si>
  <si>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</si>
  <si>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</si>
  <si>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</si>
  <si>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</si>
  <si>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</si>
  <si>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</si>
  <si>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</si>
  <si>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</si>
  <si>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</si>
  <si>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5.  If the amount entered in te 'DEV. DATA' worksheet tab for "What percentage of the housing credits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</si>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</sst>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mm/dd/yy_)"/>
    <numFmt numFmtId="165" formatCode="&quot;$&quot;#,##0.00"/>
    <numFmt numFmtId="166" formatCode="&quot;$&quot;#,##0"/>
    <numFmt numFmtId="167" formatCode="&quot;$&quot;#,##0.00&quot;.&quot;;\(&quot;$&quot;#,##0.00\)&quot;.&quot;"/>
  </numFmts>
  <fonts count="77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5" fontId="57" fillId="2" borderId="13" xfId="0" applyNumberFormat="1" applyFont="1" applyFill="1" applyBorder="1" applyProtection="1"/>
    <xf numFmtId="5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5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5" fontId="54" fillId="2" borderId="5" xfId="0" applyNumberFormat="1" applyFont="1" applyFill="1" applyBorder="1" applyProtection="1"/>
    <xf numFmtId="5" fontId="54" fillId="2" borderId="13" xfId="0" applyNumberFormat="1" applyFont="1" applyFill="1" applyBorder="1" applyProtection="1"/>
    <xf numFmtId="0" fontId="58" fillId="2" borderId="0" xfId="0" applyFont="1" applyFill="1"/>
    <xf numFmtId="5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7" fontId="55" fillId="3" borderId="14" xfId="0" applyNumberFormat="1" applyFont="1" applyFill="1" applyBorder="1" applyProtection="1">
      <protection locked="0"/>
    </xf>
    <xf numFmtId="7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5" fontId="57" fillId="2" borderId="1" xfId="0" applyNumberFormat="1" applyFont="1" applyFill="1" applyBorder="1" applyAlignment="1" applyProtection="1">
      <alignment horizontal="centerContinuous"/>
    </xf>
    <xf numFmtId="5" fontId="57" fillId="2" borderId="1" xfId="0" applyNumberFormat="1" applyFont="1" applyFill="1" applyBorder="1" applyProtection="1"/>
    <xf numFmtId="5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5" fontId="57" fillId="2" borderId="0" xfId="0" applyNumberFormat="1" applyFont="1" applyFill="1" applyBorder="1" applyProtection="1"/>
    <xf numFmtId="0" fontId="11" fillId="4" borderId="0" xfId="0" applyFont="1" applyFill="1" applyProtection="1"/>
    <xf numFmtId="5" fontId="38" fillId="4" borderId="1" xfId="0" applyNumberFormat="1" applyFont="1" applyFill="1" applyBorder="1" applyAlignment="1" applyProtection="1">
      <alignment horizontal="center"/>
    </xf>
    <xf numFmtId="5" fontId="38" fillId="4" borderId="0" xfId="0" applyNumberFormat="1" applyFont="1" applyFill="1" applyProtection="1"/>
    <xf numFmtId="5" fontId="44" fillId="4" borderId="1" xfId="0" applyNumberFormat="1" applyFont="1" applyFill="1" applyBorder="1" applyProtection="1">
      <protection locked="0"/>
    </xf>
    <xf numFmtId="5" fontId="11" fillId="4" borderId="0" xfId="0" applyNumberFormat="1" applyFont="1" applyFill="1" applyProtection="1"/>
    <xf numFmtId="5" fontId="40" fillId="4" borderId="1" xfId="0" applyNumberFormat="1" applyFont="1" applyFill="1" applyBorder="1" applyProtection="1"/>
    <xf numFmtId="0" fontId="0" fillId="4" borderId="0" xfId="0" applyFill="1"/>
    <xf numFmtId="0" fontId="35" fillId="4" borderId="0" xfId="0" applyFont="1" applyFill="1" applyAlignment="1" applyProtection="1">
      <alignment horizontal="centerContinuous"/>
    </xf>
    <xf numFmtId="0" fontId="11" fillId="4" borderId="0" xfId="0" applyFont="1" applyFill="1" applyAlignment="1" applyProtection="1">
      <alignment horizontal="centerContinuous"/>
    </xf>
    <xf numFmtId="0" fontId="2" fillId="4" borderId="0" xfId="0" applyFont="1" applyFill="1" applyProtection="1"/>
    <xf numFmtId="0" fontId="12" fillId="4" borderId="0" xfId="0" applyFont="1" applyFill="1" applyAlignment="1" applyProtection="1">
      <alignment horizontal="centerContinuous"/>
    </xf>
    <xf numFmtId="0" fontId="2" fillId="4" borderId="0" xfId="0" applyFont="1" applyFill="1" applyAlignment="1" applyProtection="1">
      <alignment horizontal="centerContinuous"/>
    </xf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6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0" fontId="39" fillId="4" borderId="0" xfId="0" applyFont="1" applyFill="1" applyProtection="1"/>
    <xf numFmtId="166" fontId="38" fillId="4" borderId="0" xfId="0" applyNumberFormat="1" applyFont="1" applyFill="1" applyProtection="1"/>
    <xf numFmtId="166" fontId="40" fillId="4" borderId="1" xfId="0" applyNumberFormat="1" applyFont="1" applyFill="1" applyBorder="1" applyAlignment="1" applyProtection="1">
      <alignment horizontal="right"/>
    </xf>
    <xf numFmtId="166" fontId="11" fillId="4" borderId="0" xfId="0" applyNumberFormat="1" applyFont="1" applyFill="1" applyProtection="1"/>
    <xf numFmtId="166" fontId="45" fillId="4" borderId="0" xfId="0" applyNumberFormat="1" applyFont="1" applyFill="1" applyProtection="1"/>
    <xf numFmtId="166" fontId="11" fillId="4" borderId="0" xfId="0" applyNumberFormat="1" applyFont="1" applyFill="1" applyAlignment="1" applyProtection="1">
      <alignment horizontal="right"/>
    </xf>
    <xf numFmtId="166" fontId="40" fillId="4" borderId="0" xfId="0" applyNumberFormat="1" applyFont="1" applyFill="1" applyAlignment="1" applyProtection="1">
      <alignment horizontal="right"/>
    </xf>
    <xf numFmtId="0" fontId="13" fillId="4" borderId="0" xfId="0" applyFont="1" applyFill="1" applyProtection="1"/>
    <xf numFmtId="166" fontId="40" fillId="4" borderId="0" xfId="0" applyNumberFormat="1" applyFont="1" applyFill="1" applyProtection="1"/>
    <xf numFmtId="0" fontId="7" fillId="4" borderId="0" xfId="0" applyFont="1" applyFill="1" applyProtection="1"/>
    <xf numFmtId="166" fontId="44" fillId="4" borderId="0" xfId="0" applyNumberFormat="1" applyFont="1" applyFill="1" applyProtection="1"/>
    <xf numFmtId="166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6" fontId="41" fillId="4" borderId="1" xfId="0" applyNumberFormat="1" applyFont="1" applyFill="1" applyBorder="1" applyProtection="1"/>
    <xf numFmtId="166" fontId="41" fillId="4" borderId="0" xfId="0" applyNumberFormat="1" applyFont="1" applyFill="1" applyProtection="1"/>
    <xf numFmtId="166" fontId="41" fillId="4" borderId="7" xfId="0" applyNumberFormat="1" applyFont="1" applyFill="1" applyBorder="1" applyAlignment="1" applyProtection="1">
      <alignment horizontal="right"/>
    </xf>
    <xf numFmtId="166" fontId="41" fillId="4" borderId="1" xfId="0" applyNumberFormat="1" applyFont="1" applyFill="1" applyBorder="1" applyAlignment="1" applyProtection="1">
      <alignment horizontal="right"/>
    </xf>
    <xf numFmtId="0" fontId="17" fillId="4" borderId="0" xfId="0" applyFont="1" applyFill="1" applyProtection="1"/>
    <xf numFmtId="49" fontId="11" fillId="4" borderId="0" xfId="0" applyNumberFormat="1" applyFont="1" applyFill="1" applyAlignment="1" applyProtection="1">
      <alignment horizontal="right"/>
    </xf>
    <xf numFmtId="5" fontId="44" fillId="4" borderId="0" xfId="0" applyNumberFormat="1" applyFont="1" applyFill="1" applyProtection="1"/>
    <xf numFmtId="5" fontId="11" fillId="6" borderId="0" xfId="0" applyNumberFormat="1" applyFont="1" applyFill="1" applyProtection="1"/>
    <xf numFmtId="5" fontId="40" fillId="6" borderId="1" xfId="0" applyNumberFormat="1" applyFont="1" applyFill="1" applyBorder="1" applyProtection="1"/>
    <xf numFmtId="5" fontId="38" fillId="5" borderId="1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5" fontId="40" fillId="4" borderId="0" xfId="0" applyNumberFormat="1" applyFont="1" applyFill="1" applyProtection="1"/>
    <xf numFmtId="37" fontId="11" fillId="4" borderId="0" xfId="0" applyNumberFormat="1" applyFont="1" applyFill="1" applyProtection="1"/>
    <xf numFmtId="5" fontId="46" fillId="4" borderId="0" xfId="0" applyNumberFormat="1" applyFont="1" applyFill="1" applyProtection="1"/>
    <xf numFmtId="5" fontId="12" fillId="4" borderId="0" xfId="0" applyNumberFormat="1" applyFont="1" applyFill="1" applyProtection="1"/>
    <xf numFmtId="5" fontId="40" fillId="4" borderId="0" xfId="0" applyNumberFormat="1" applyFont="1" applyFill="1" applyBorder="1" applyProtection="1"/>
    <xf numFmtId="0" fontId="20" fillId="4" borderId="0" xfId="0" applyFont="1" applyFill="1" applyProtection="1"/>
    <xf numFmtId="0" fontId="11" fillId="4" borderId="0" xfId="0" applyFont="1" applyFill="1" applyAlignment="1" applyProtection="1">
      <alignment horizontal="left"/>
    </xf>
    <xf numFmtId="0" fontId="18" fillId="4" borderId="0" xfId="0" applyFont="1" applyFill="1" applyProtection="1"/>
    <xf numFmtId="0" fontId="21" fillId="4" borderId="0" xfId="0" applyFont="1" applyFill="1" applyAlignment="1" applyProtection="1">
      <alignment vertical="top"/>
    </xf>
    <xf numFmtId="5" fontId="40" fillId="4" borderId="7" xfId="0" applyNumberFormat="1" applyFont="1" applyFill="1" applyBorder="1" applyProtection="1"/>
    <xf numFmtId="0" fontId="17" fillId="4" borderId="0" xfId="0" applyFont="1" applyFill="1" applyBorder="1" applyProtection="1"/>
    <xf numFmtId="37" fontId="11" fillId="5" borderId="0" xfId="0" applyNumberFormat="1" applyFont="1" applyFill="1" applyProtection="1"/>
    <xf numFmtId="37" fontId="11" fillId="5" borderId="0" xfId="0" applyNumberFormat="1" applyFont="1" applyFill="1" applyBorder="1" applyProtection="1"/>
    <xf numFmtId="5" fontId="43" fillId="4" borderId="1" xfId="0" applyNumberFormat="1" applyFont="1" applyFill="1" applyBorder="1" applyProtection="1"/>
    <xf numFmtId="37" fontId="12" fillId="4" borderId="0" xfId="0" applyNumberFormat="1" applyFont="1" applyFill="1" applyBorder="1" applyProtection="1"/>
    <xf numFmtId="37" fontId="11" fillId="4" borderId="0" xfId="0" applyNumberFormat="1" applyFont="1" applyFill="1" applyBorder="1" applyProtection="1"/>
    <xf numFmtId="37" fontId="12" fillId="4" borderId="0" xfId="0" applyNumberFormat="1" applyFont="1" applyFill="1" applyProtection="1"/>
    <xf numFmtId="5" fontId="40" fillId="4" borderId="21" xfId="0" applyNumberFormat="1" applyFont="1" applyFill="1" applyBorder="1" applyProtection="1"/>
    <xf numFmtId="0" fontId="64" fillId="4" borderId="0" xfId="0" applyFont="1" applyFill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0" fontId="0" fillId="4" borderId="0" xfId="0" applyFill="1" applyProtection="1"/>
    <xf numFmtId="166" fontId="42" fillId="4" borderId="0" xfId="0" applyNumberFormat="1" applyFont="1" applyFill="1" applyProtection="1"/>
    <xf numFmtId="0" fontId="15" fillId="4" borderId="0" xfId="0" applyFont="1" applyFill="1" applyProtection="1"/>
    <xf numFmtId="0" fontId="47" fillId="4" borderId="0" xfId="0" applyFont="1" applyFill="1" applyProtection="1"/>
    <xf numFmtId="0" fontId="48" fillId="4" borderId="0" xfId="0" applyFont="1" applyFill="1" applyProtection="1"/>
    <xf numFmtId="0" fontId="19" fillId="4" borderId="0" xfId="0" applyFont="1" applyFill="1" applyProtection="1"/>
    <xf numFmtId="166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5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11" fillId="4" borderId="0" xfId="0" quotePrefix="1" applyFont="1" applyFill="1" applyProtection="1"/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5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7" fillId="0" borderId="0" xfId="0" applyFont="1" applyFill="1" applyProtection="1"/>
    <xf numFmtId="0" fontId="35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5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  <xf numFmtId="167" fontId="28" fillId="4" borderId="0" xfId="0" applyNumberFormat="1" applyFont="1" applyFill="1" applyAlignment="1" applyProtection="1">
      <alignment horizontal="center"/>
    </xf>
    <xf numFmtId="167" fontId="28" fillId="4" borderId="0" xfId="0" applyNumberFormat="1" applyFont="1" applyFill="1" applyAlignment="1" applyProtection="1">
      <alignment horizontal="center"/>
    </xf>
    <xf numFmtId="7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5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5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0" fillId="3" borderId="1" xfId="0" applyFont="1" applyFill="1" applyBorder="1" applyAlignment="1" applyProtection="1">
      <alignment horizontal="left"/>
      <protection locked="0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24" fillId="4" borderId="0" xfId="0" applyFont="1" applyFill="1" applyAlignment="1">
      <alignment horizontal="left"/>
    </xf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1" fillId="3" borderId="0" xfId="0" applyFont="1" applyFill="1" applyAlignment="1" applyProtection="1">
      <alignment horizontal="left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00008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7"/>
  </sheetPr>
  <dimension ref="A1:IU382"/>
  <sheetViews>
    <sheetView tabSelected="1" defaultGridColor="0" colorId="22" zoomScale="60" zoomScaleNormal="60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35.25">
      <c r="A2" s="301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ht="35.25">
      <c r="A3" s="301" t="s">
        <v>304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3" ht="35.25">
      <c r="A4" s="168"/>
      <c r="B4" s="169"/>
      <c r="C4" s="169"/>
      <c r="D4" s="169"/>
      <c r="E4" s="169"/>
      <c r="F4" s="171"/>
      <c r="G4" s="169"/>
      <c r="H4" s="169"/>
      <c r="I4" s="169"/>
      <c r="J4" s="169"/>
      <c r="K4" s="169"/>
      <c r="L4" s="169"/>
      <c r="M4" s="172"/>
    </row>
    <row r="5" spans="1:13" ht="9.9499999999999993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70"/>
    </row>
    <row r="6" spans="1:13" ht="27" customHeight="1" thickBot="1">
      <c r="A6" s="173" t="s">
        <v>227</v>
      </c>
      <c r="B6" s="173"/>
      <c r="C6" s="303"/>
      <c r="D6" s="303"/>
      <c r="E6" s="303"/>
      <c r="F6" s="303"/>
      <c r="G6" s="303"/>
      <c r="H6" s="303"/>
      <c r="I6" s="173"/>
      <c r="J6" s="174" t="s">
        <v>116</v>
      </c>
      <c r="K6" s="304"/>
      <c r="L6" s="304"/>
      <c r="M6" s="170"/>
    </row>
    <row r="7" spans="1:13" ht="27" customHeight="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75"/>
    </row>
    <row r="8" spans="1:13" ht="27" customHeight="1">
      <c r="A8" s="176"/>
      <c r="B8" s="161"/>
      <c r="C8" s="161"/>
      <c r="D8" s="161"/>
      <c r="E8" s="161"/>
      <c r="F8" s="161"/>
      <c r="G8" s="161"/>
      <c r="H8" s="177" t="s">
        <v>1</v>
      </c>
      <c r="I8" s="161"/>
      <c r="J8" s="177"/>
      <c r="K8" s="161"/>
      <c r="L8" s="177" t="s">
        <v>1</v>
      </c>
      <c r="M8" s="175"/>
    </row>
    <row r="9" spans="1:13" ht="27" customHeight="1">
      <c r="A9" s="161"/>
      <c r="B9" s="161"/>
      <c r="C9" s="161"/>
      <c r="D9" s="161"/>
      <c r="E9" s="161"/>
      <c r="F9" s="161"/>
      <c r="G9" s="161"/>
      <c r="H9" s="177" t="s">
        <v>2</v>
      </c>
      <c r="I9" s="161"/>
      <c r="J9" s="177"/>
      <c r="K9" s="161"/>
      <c r="L9" s="177" t="s">
        <v>4</v>
      </c>
      <c r="M9" s="175"/>
    </row>
    <row r="10" spans="1:13" ht="27" customHeight="1">
      <c r="A10" s="161"/>
      <c r="B10" s="161"/>
      <c r="C10" s="161"/>
      <c r="D10" s="161"/>
      <c r="E10" s="161"/>
      <c r="F10" s="161"/>
      <c r="G10" s="161"/>
      <c r="H10" s="177" t="s">
        <v>327</v>
      </c>
      <c r="I10" s="161"/>
      <c r="J10" s="177"/>
      <c r="K10" s="161"/>
      <c r="L10" s="177" t="s">
        <v>7</v>
      </c>
      <c r="M10" s="175"/>
    </row>
    <row r="11" spans="1:13" ht="27" customHeight="1">
      <c r="A11" s="161"/>
      <c r="B11" s="161"/>
      <c r="C11" s="161"/>
      <c r="D11" s="161"/>
      <c r="E11" s="161"/>
      <c r="F11" s="161"/>
      <c r="G11" s="161"/>
      <c r="H11" s="289" t="s">
        <v>328</v>
      </c>
      <c r="I11" s="161"/>
      <c r="J11" s="177"/>
      <c r="K11" s="161"/>
      <c r="L11" s="289" t="s">
        <v>328</v>
      </c>
      <c r="M11" s="175"/>
    </row>
    <row r="12" spans="1:13" ht="27" customHeight="1">
      <c r="A12" s="161" t="s">
        <v>9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75"/>
    </row>
    <row r="13" spans="1:13" ht="27" customHeight="1">
      <c r="A13" s="178" t="s">
        <v>10</v>
      </c>
      <c r="B13" s="161"/>
      <c r="C13" s="161" t="s">
        <v>11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75"/>
    </row>
    <row r="14" spans="1:13" ht="27" customHeight="1">
      <c r="A14" s="161"/>
      <c r="B14" s="161"/>
      <c r="C14" s="161" t="s">
        <v>12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75"/>
    </row>
    <row r="15" spans="1:13" ht="27" customHeight="1">
      <c r="A15" s="161"/>
      <c r="B15" s="161"/>
      <c r="C15" s="161"/>
      <c r="D15" s="161"/>
      <c r="E15" s="161"/>
      <c r="F15" s="161"/>
      <c r="G15" s="161"/>
      <c r="H15" s="161"/>
      <c r="I15" s="161"/>
      <c r="J15" s="179"/>
      <c r="K15" s="161"/>
      <c r="L15" s="180"/>
      <c r="M15" s="175"/>
    </row>
    <row r="16" spans="1:13" ht="27" customHeight="1" thickBot="1">
      <c r="A16" s="161"/>
      <c r="B16" s="181" t="s">
        <v>13</v>
      </c>
      <c r="C16" s="181"/>
      <c r="D16" s="181"/>
      <c r="E16" s="181"/>
      <c r="F16" s="182"/>
      <c r="G16" s="182"/>
      <c r="H16" s="164"/>
      <c r="I16" s="183"/>
      <c r="J16" s="161"/>
      <c r="K16" s="183"/>
      <c r="L16" s="184" t="str">
        <f t="shared" ref="L16:L25" si="0">IF(H16="","",H16)</f>
        <v/>
      </c>
      <c r="M16" s="170"/>
    </row>
    <row r="17" spans="1:16" ht="27" customHeight="1" thickBot="1">
      <c r="A17" s="161"/>
      <c r="B17" s="161" t="s">
        <v>14</v>
      </c>
      <c r="C17" s="161"/>
      <c r="D17" s="161"/>
      <c r="E17" s="161"/>
      <c r="F17" s="161"/>
      <c r="G17" s="161"/>
      <c r="H17" s="164"/>
      <c r="I17" s="183"/>
      <c r="J17" s="161"/>
      <c r="K17" s="185"/>
      <c r="L17" s="184" t="str">
        <f t="shared" si="0"/>
        <v/>
      </c>
      <c r="M17" s="170"/>
    </row>
    <row r="18" spans="1:16" ht="27" customHeight="1" thickBot="1">
      <c r="A18" s="161"/>
      <c r="B18" s="161" t="s">
        <v>15</v>
      </c>
      <c r="C18" s="161"/>
      <c r="D18" s="161"/>
      <c r="E18" s="161"/>
      <c r="F18" s="161"/>
      <c r="G18" s="161"/>
      <c r="H18" s="164"/>
      <c r="I18" s="183"/>
      <c r="J18" s="161"/>
      <c r="K18" s="185"/>
      <c r="L18" s="184" t="str">
        <f t="shared" si="0"/>
        <v/>
      </c>
      <c r="M18" s="170"/>
    </row>
    <row r="19" spans="1:16" ht="27" customHeight="1" thickBot="1">
      <c r="A19" s="161"/>
      <c r="B19" s="161" t="s">
        <v>16</v>
      </c>
      <c r="C19" s="161"/>
      <c r="D19" s="161"/>
      <c r="E19" s="161"/>
      <c r="F19" s="161"/>
      <c r="G19" s="161"/>
      <c r="H19" s="164"/>
      <c r="I19" s="183"/>
      <c r="J19" s="161"/>
      <c r="K19" s="185"/>
      <c r="L19" s="184" t="str">
        <f t="shared" si="0"/>
        <v/>
      </c>
      <c r="M19" s="170"/>
    </row>
    <row r="20" spans="1:16" ht="27" customHeight="1" thickBot="1">
      <c r="A20" s="161"/>
      <c r="B20" s="161" t="s">
        <v>17</v>
      </c>
      <c r="C20" s="161"/>
      <c r="D20" s="161"/>
      <c r="E20" s="161"/>
      <c r="F20" s="161"/>
      <c r="G20" s="161"/>
      <c r="H20" s="164"/>
      <c r="I20" s="186"/>
      <c r="J20" s="161"/>
      <c r="K20" s="185"/>
      <c r="L20" s="184" t="str">
        <f t="shared" si="0"/>
        <v/>
      </c>
      <c r="M20" s="170"/>
    </row>
    <row r="21" spans="1:16" ht="27" customHeight="1" thickBot="1">
      <c r="A21" s="161"/>
      <c r="B21" s="161" t="s">
        <v>18</v>
      </c>
      <c r="C21" s="161"/>
      <c r="D21" s="161"/>
      <c r="E21" s="161"/>
      <c r="F21" s="161"/>
      <c r="G21" s="161"/>
      <c r="H21" s="164"/>
      <c r="I21" s="183"/>
      <c r="J21" s="161"/>
      <c r="K21" s="185"/>
      <c r="L21" s="184" t="str">
        <f t="shared" si="0"/>
        <v/>
      </c>
      <c r="M21" s="170"/>
    </row>
    <row r="22" spans="1:16" ht="27" customHeight="1" thickBot="1">
      <c r="A22" s="161"/>
      <c r="B22" s="161" t="s">
        <v>19</v>
      </c>
      <c r="C22" s="161"/>
      <c r="D22" s="161"/>
      <c r="E22" s="161"/>
      <c r="F22" s="161"/>
      <c r="G22" s="161"/>
      <c r="H22" s="164"/>
      <c r="I22" s="183"/>
      <c r="J22" s="161"/>
      <c r="K22" s="185"/>
      <c r="L22" s="184" t="str">
        <f t="shared" si="0"/>
        <v/>
      </c>
      <c r="M22" s="170"/>
    </row>
    <row r="23" spans="1:16" ht="27" customHeight="1" thickBot="1">
      <c r="A23" s="161"/>
      <c r="B23" s="161" t="s">
        <v>251</v>
      </c>
      <c r="C23" s="161"/>
      <c r="D23" s="161"/>
      <c r="E23" s="161"/>
      <c r="F23" s="161"/>
      <c r="G23" s="161"/>
      <c r="H23" s="164"/>
      <c r="I23" s="183"/>
      <c r="J23" s="161"/>
      <c r="K23" s="185"/>
      <c r="L23" s="184" t="str">
        <f t="shared" si="0"/>
        <v/>
      </c>
      <c r="M23" s="170"/>
    </row>
    <row r="24" spans="1:16" ht="27" customHeight="1" thickBot="1">
      <c r="A24" s="161"/>
      <c r="B24" s="161" t="s">
        <v>252</v>
      </c>
      <c r="C24" s="275"/>
      <c r="D24" s="275"/>
      <c r="E24" s="275"/>
      <c r="F24" s="275"/>
      <c r="G24" s="161"/>
      <c r="H24" s="164"/>
      <c r="I24" s="183"/>
      <c r="J24" s="161"/>
      <c r="K24" s="185"/>
      <c r="L24" s="184" t="str">
        <f t="shared" si="0"/>
        <v/>
      </c>
      <c r="M24" s="170"/>
    </row>
    <row r="25" spans="1:16" ht="27" customHeight="1" thickBot="1">
      <c r="A25" s="161"/>
      <c r="B25" s="161" t="s">
        <v>319</v>
      </c>
      <c r="C25" s="275"/>
      <c r="D25" s="275"/>
      <c r="E25" s="275"/>
      <c r="F25" s="275"/>
      <c r="G25" s="161"/>
      <c r="H25" s="164"/>
      <c r="I25" s="183"/>
      <c r="J25" s="161"/>
      <c r="K25" s="185"/>
      <c r="L25" s="184" t="str">
        <f t="shared" si="0"/>
        <v/>
      </c>
      <c r="M25" s="170"/>
    </row>
    <row r="26" spans="1:16" ht="27" customHeight="1">
      <c r="A26" s="161"/>
      <c r="B26" s="161"/>
      <c r="C26" s="161"/>
      <c r="D26" s="161"/>
      <c r="E26" s="161"/>
      <c r="F26" s="161"/>
      <c r="G26" s="161"/>
      <c r="H26" s="187"/>
      <c r="I26" s="185"/>
      <c r="J26" s="161"/>
      <c r="K26" s="185"/>
      <c r="L26" s="188"/>
      <c r="M26" s="170"/>
    </row>
    <row r="27" spans="1:16" ht="27" customHeight="1" thickBot="1">
      <c r="A27" s="161"/>
      <c r="B27" s="189" t="s">
        <v>253</v>
      </c>
      <c r="C27" s="161"/>
      <c r="D27" s="161"/>
      <c r="E27" s="161"/>
      <c r="F27" s="161"/>
      <c r="G27" s="161"/>
      <c r="H27" s="184" t="str">
        <f>IF(SUM(H16:H25)=0,"",SUM(H16:H25))</f>
        <v/>
      </c>
      <c r="I27" s="190"/>
      <c r="J27" s="161"/>
      <c r="K27" s="185"/>
      <c r="L27" s="184" t="str">
        <f>IF(SUM(L16:L25)=0,"",SUM(L16:L25))</f>
        <v/>
      </c>
      <c r="M27" s="170"/>
    </row>
    <row r="28" spans="1:16" ht="27" customHeigh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70"/>
    </row>
    <row r="29" spans="1:16" ht="27" customHeight="1">
      <c r="A29" s="161" t="s">
        <v>20</v>
      </c>
      <c r="B29" s="161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91"/>
      <c r="N29" s="5"/>
      <c r="O29" s="5"/>
      <c r="P29" s="5"/>
    </row>
    <row r="30" spans="1:16" ht="27" customHeight="1">
      <c r="A30" s="178" t="s">
        <v>21</v>
      </c>
      <c r="B30" s="161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1"/>
      <c r="N30" s="5"/>
      <c r="O30" s="5"/>
      <c r="P30" s="5"/>
    </row>
    <row r="31" spans="1:16" ht="27" customHeight="1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70"/>
    </row>
    <row r="32" spans="1:16" ht="27" customHeight="1">
      <c r="A32" s="161"/>
      <c r="B32" s="189" t="s">
        <v>22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70"/>
    </row>
    <row r="33" spans="1:13" ht="27" customHeight="1">
      <c r="A33" s="161"/>
      <c r="B33" s="189" t="s">
        <v>23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70"/>
    </row>
    <row r="34" spans="1:13" ht="13.5" customHeight="1">
      <c r="A34" s="161"/>
      <c r="B34" s="18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70"/>
    </row>
    <row r="35" spans="1:13" ht="27" customHeight="1">
      <c r="A35" s="161"/>
      <c r="B35" s="189"/>
      <c r="C35" s="161"/>
      <c r="D35" s="161"/>
      <c r="E35" s="161"/>
      <c r="F35" s="161"/>
      <c r="G35" s="161"/>
      <c r="H35" s="177" t="s">
        <v>1</v>
      </c>
      <c r="I35" s="161"/>
      <c r="J35" s="177" t="s">
        <v>1</v>
      </c>
      <c r="K35" s="161"/>
      <c r="L35" s="177" t="s">
        <v>1</v>
      </c>
      <c r="M35" s="170"/>
    </row>
    <row r="36" spans="1:13" ht="27" customHeight="1">
      <c r="A36" s="161"/>
      <c r="B36" s="189"/>
      <c r="C36" s="161"/>
      <c r="D36" s="161"/>
      <c r="E36" s="161"/>
      <c r="F36" s="161"/>
      <c r="G36" s="161"/>
      <c r="H36" s="177" t="s">
        <v>2</v>
      </c>
      <c r="I36" s="161"/>
      <c r="J36" s="177" t="s">
        <v>3</v>
      </c>
      <c r="K36" s="161"/>
      <c r="L36" s="177" t="s">
        <v>4</v>
      </c>
      <c r="M36" s="170"/>
    </row>
    <row r="37" spans="1:13" ht="27" customHeight="1">
      <c r="A37" s="161"/>
      <c r="B37" s="189"/>
      <c r="C37" s="161"/>
      <c r="D37" s="161"/>
      <c r="E37" s="161"/>
      <c r="F37" s="161"/>
      <c r="G37" s="161"/>
      <c r="H37" s="177" t="s">
        <v>5</v>
      </c>
      <c r="I37" s="161"/>
      <c r="J37" s="177" t="s">
        <v>6</v>
      </c>
      <c r="K37" s="161"/>
      <c r="L37" s="177" t="s">
        <v>7</v>
      </c>
      <c r="M37" s="170"/>
    </row>
    <row r="38" spans="1:13" ht="27" customHeight="1">
      <c r="A38" s="161"/>
      <c r="B38" s="189"/>
      <c r="C38" s="161"/>
      <c r="D38" s="161"/>
      <c r="E38" s="161"/>
      <c r="F38" s="161"/>
      <c r="G38" s="161"/>
      <c r="H38" s="289" t="s">
        <v>8</v>
      </c>
      <c r="I38" s="161"/>
      <c r="J38" s="289" t="s">
        <v>8</v>
      </c>
      <c r="K38" s="161"/>
      <c r="L38" s="289" t="s">
        <v>8</v>
      </c>
      <c r="M38" s="170"/>
    </row>
    <row r="39" spans="1:13" ht="27" customHeight="1">
      <c r="A39" s="161" t="s">
        <v>344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70"/>
    </row>
    <row r="40" spans="1:13" ht="27" customHeight="1">
      <c r="A40" s="178" t="s">
        <v>24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70"/>
    </row>
    <row r="41" spans="1:13" ht="27" customHeight="1">
      <c r="A41" s="179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70"/>
    </row>
    <row r="42" spans="1:13" ht="27" customHeight="1">
      <c r="A42" s="161"/>
      <c r="B42" s="189" t="s">
        <v>329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70"/>
    </row>
    <row r="43" spans="1:13" ht="27" customHeight="1">
      <c r="A43" s="161"/>
      <c r="B43" s="189" t="s">
        <v>25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70"/>
    </row>
    <row r="44" spans="1:13" ht="27" customHeight="1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70"/>
    </row>
    <row r="45" spans="1:13" ht="27" customHeight="1">
      <c r="A45" s="161"/>
      <c r="B45" s="178" t="s">
        <v>26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70"/>
    </row>
    <row r="46" spans="1:13" ht="27" customHeight="1">
      <c r="A46" s="161"/>
      <c r="B46" s="178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70"/>
    </row>
    <row r="47" spans="1:13" ht="27" customHeight="1" thickBot="1">
      <c r="A47" s="161"/>
      <c r="B47" s="161" t="s">
        <v>278</v>
      </c>
      <c r="C47" s="161"/>
      <c r="D47" s="161"/>
      <c r="E47" s="161"/>
      <c r="F47" s="161"/>
      <c r="G47" s="179"/>
      <c r="H47" s="164"/>
      <c r="I47" s="192"/>
      <c r="J47" s="164"/>
      <c r="K47" s="185"/>
      <c r="L47" s="193" t="str">
        <f t="shared" ref="L47:L55" si="1">IF(AND(H47="",J47=""),"",+H47+J47)</f>
        <v/>
      </c>
      <c r="M47" s="170"/>
    </row>
    <row r="48" spans="1:13" ht="27" customHeight="1" thickBot="1">
      <c r="A48" s="161"/>
      <c r="B48" s="161" t="s">
        <v>279</v>
      </c>
      <c r="C48" s="161"/>
      <c r="D48" s="161"/>
      <c r="E48" s="161"/>
      <c r="F48" s="161"/>
      <c r="G48" s="179"/>
      <c r="H48" s="164"/>
      <c r="I48" s="192"/>
      <c r="J48" s="164"/>
      <c r="K48" s="185"/>
      <c r="L48" s="193" t="str">
        <f t="shared" si="1"/>
        <v/>
      </c>
      <c r="M48" s="170"/>
    </row>
    <row r="49" spans="1:13" ht="27" customHeight="1" thickBot="1">
      <c r="A49" s="161"/>
      <c r="B49" s="161" t="s">
        <v>28</v>
      </c>
      <c r="C49" s="161"/>
      <c r="D49" s="161"/>
      <c r="E49" s="161"/>
      <c r="F49" s="161"/>
      <c r="G49" s="179"/>
      <c r="H49" s="164"/>
      <c r="I49" s="192"/>
      <c r="J49" s="164"/>
      <c r="K49" s="185"/>
      <c r="L49" s="193" t="str">
        <f t="shared" si="1"/>
        <v/>
      </c>
      <c r="M49" s="170"/>
    </row>
    <row r="50" spans="1:13" ht="27" customHeight="1" thickBot="1">
      <c r="A50" s="194" t="s">
        <v>27</v>
      </c>
      <c r="B50" s="161" t="s">
        <v>280</v>
      </c>
      <c r="C50" s="161"/>
      <c r="D50" s="161"/>
      <c r="E50" s="161"/>
      <c r="F50" s="161"/>
      <c r="G50" s="179"/>
      <c r="H50" s="164"/>
      <c r="I50" s="192"/>
      <c r="J50" s="164"/>
      <c r="K50" s="185"/>
      <c r="L50" s="193" t="str">
        <f t="shared" si="1"/>
        <v/>
      </c>
      <c r="M50" s="170"/>
    </row>
    <row r="51" spans="1:13" ht="27" customHeight="1" thickBot="1">
      <c r="A51" s="161"/>
      <c r="B51" s="161" t="s">
        <v>281</v>
      </c>
      <c r="C51" s="161"/>
      <c r="D51" s="161"/>
      <c r="E51" s="161"/>
      <c r="F51" s="161"/>
      <c r="G51" s="179"/>
      <c r="H51" s="164"/>
      <c r="I51" s="192"/>
      <c r="J51" s="164"/>
      <c r="K51" s="185"/>
      <c r="L51" s="193" t="str">
        <f t="shared" si="1"/>
        <v/>
      </c>
      <c r="M51" s="170"/>
    </row>
    <row r="52" spans="1:13" ht="27" customHeight="1" thickBot="1">
      <c r="A52" s="161"/>
      <c r="B52" s="161" t="s">
        <v>282</v>
      </c>
      <c r="C52" s="161"/>
      <c r="D52" s="161"/>
      <c r="E52" s="161"/>
      <c r="F52" s="161"/>
      <c r="G52" s="179"/>
      <c r="H52" s="164"/>
      <c r="I52" s="192"/>
      <c r="J52" s="164"/>
      <c r="K52" s="185"/>
      <c r="L52" s="193" t="str">
        <f t="shared" si="1"/>
        <v/>
      </c>
      <c r="M52" s="170"/>
    </row>
    <row r="53" spans="1:13" ht="27" customHeight="1" thickBot="1">
      <c r="A53" s="161"/>
      <c r="B53" s="161" t="s">
        <v>283</v>
      </c>
      <c r="C53" s="161"/>
      <c r="D53" s="161"/>
      <c r="E53" s="161"/>
      <c r="F53" s="161"/>
      <c r="G53" s="179"/>
      <c r="H53" s="164"/>
      <c r="I53" s="192"/>
      <c r="J53" s="164"/>
      <c r="K53" s="185"/>
      <c r="L53" s="193" t="str">
        <f t="shared" si="1"/>
        <v/>
      </c>
      <c r="M53" s="170"/>
    </row>
    <row r="54" spans="1:13" ht="27" customHeight="1" thickBot="1">
      <c r="A54" s="161"/>
      <c r="B54" s="161" t="s">
        <v>284</v>
      </c>
      <c r="C54" s="161"/>
      <c r="D54" s="161"/>
      <c r="E54" s="161"/>
      <c r="F54" s="161"/>
      <c r="G54" s="179"/>
      <c r="H54" s="164"/>
      <c r="I54" s="192"/>
      <c r="J54" s="164"/>
      <c r="K54" s="185"/>
      <c r="L54" s="193" t="str">
        <f t="shared" si="1"/>
        <v/>
      </c>
      <c r="M54" s="170"/>
    </row>
    <row r="55" spans="1:13" ht="27" customHeight="1" thickBot="1">
      <c r="A55" s="194" t="s">
        <v>27</v>
      </c>
      <c r="B55" s="161" t="s">
        <v>285</v>
      </c>
      <c r="C55" s="161"/>
      <c r="D55" s="161"/>
      <c r="E55" s="161"/>
      <c r="F55" s="161"/>
      <c r="G55" s="179"/>
      <c r="H55" s="164"/>
      <c r="I55" s="192"/>
      <c r="J55" s="164"/>
      <c r="K55" s="185"/>
      <c r="L55" s="193" t="str">
        <f t="shared" si="1"/>
        <v/>
      </c>
      <c r="M55" s="170"/>
    </row>
    <row r="56" spans="1:13" ht="20.100000000000001" customHeight="1">
      <c r="A56" s="161"/>
      <c r="B56" s="161"/>
      <c r="C56" s="161"/>
      <c r="D56" s="161"/>
      <c r="E56" s="161"/>
      <c r="F56" s="161"/>
      <c r="G56" s="179"/>
      <c r="H56" s="187"/>
      <c r="I56" s="185"/>
      <c r="J56" s="187"/>
      <c r="K56" s="185"/>
      <c r="L56" s="190"/>
      <c r="M56" s="170"/>
    </row>
    <row r="57" spans="1:13" ht="27" customHeight="1" thickBot="1">
      <c r="A57" s="161"/>
      <c r="B57" s="161" t="s">
        <v>286</v>
      </c>
      <c r="C57" s="161"/>
      <c r="D57" s="161"/>
      <c r="E57" s="161"/>
      <c r="F57" s="161"/>
      <c r="G57" s="179"/>
      <c r="H57" s="184" t="str">
        <f>IF(SUM(H47:H55)=0,"",SUM(H47:H55))</f>
        <v/>
      </c>
      <c r="I57" s="190"/>
      <c r="J57" s="184" t="str">
        <f>IF(SUM(J47:J55)=0,"",SUM(J47:J55))</f>
        <v/>
      </c>
      <c r="K57" s="185"/>
      <c r="L57" s="184" t="str">
        <f>IF(SUM(L47:L55)=0,"",SUM(L47:L55))</f>
        <v/>
      </c>
      <c r="M57" s="170"/>
    </row>
    <row r="58" spans="1:13" ht="27" customHeight="1">
      <c r="A58" s="161"/>
      <c r="B58" s="161"/>
      <c r="C58" s="161"/>
      <c r="D58" s="161"/>
      <c r="E58" s="161"/>
      <c r="F58" s="161"/>
      <c r="G58" s="161"/>
      <c r="H58" s="187"/>
      <c r="I58" s="185"/>
      <c r="J58" s="187"/>
      <c r="K58" s="185"/>
      <c r="L58" s="185"/>
      <c r="M58" s="170"/>
    </row>
    <row r="59" spans="1:13" ht="27" customHeight="1">
      <c r="A59" s="161"/>
      <c r="B59" s="178" t="s">
        <v>248</v>
      </c>
      <c r="C59" s="161"/>
      <c r="D59" s="161"/>
      <c r="E59" s="161"/>
      <c r="F59" s="161"/>
      <c r="G59" s="161"/>
      <c r="H59" s="187"/>
      <c r="I59" s="185"/>
      <c r="J59" s="187"/>
      <c r="K59" s="185"/>
      <c r="L59" s="185"/>
      <c r="M59" s="170"/>
    </row>
    <row r="60" spans="1:13" ht="27" customHeight="1">
      <c r="A60" s="161"/>
      <c r="B60" s="161"/>
      <c r="C60" s="161"/>
      <c r="D60" s="161"/>
      <c r="E60" s="161"/>
      <c r="F60" s="161"/>
      <c r="G60" s="161"/>
      <c r="H60" s="187"/>
      <c r="I60" s="185"/>
      <c r="J60" s="187"/>
      <c r="K60" s="185"/>
      <c r="L60" s="185"/>
      <c r="M60" s="170"/>
    </row>
    <row r="61" spans="1:13" ht="27" customHeight="1" thickBot="1">
      <c r="A61" s="161"/>
      <c r="B61" s="161" t="s">
        <v>29</v>
      </c>
      <c r="C61" s="161"/>
      <c r="D61" s="161"/>
      <c r="E61" s="161"/>
      <c r="F61" s="179"/>
      <c r="G61" s="161"/>
      <c r="H61" s="164"/>
      <c r="I61" s="192"/>
      <c r="J61" s="164"/>
      <c r="K61" s="185"/>
      <c r="L61" s="195" t="str">
        <f>IF(AND(H61="",J61=""),"",+H61+J61)</f>
        <v/>
      </c>
      <c r="M61" s="170"/>
    </row>
    <row r="62" spans="1:13" ht="27" customHeight="1" thickBot="1">
      <c r="A62" s="161"/>
      <c r="B62" s="161" t="s">
        <v>30</v>
      </c>
      <c r="C62" s="161"/>
      <c r="D62" s="161"/>
      <c r="E62" s="161"/>
      <c r="F62" s="179"/>
      <c r="G62" s="161"/>
      <c r="H62" s="164"/>
      <c r="I62" s="192"/>
      <c r="J62" s="164"/>
      <c r="K62" s="185"/>
      <c r="L62" s="195" t="str">
        <f>IF(AND(H62="",J62=""),"",+H62+J62)</f>
        <v/>
      </c>
      <c r="M62" s="170"/>
    </row>
    <row r="63" spans="1:13" ht="27" customHeight="1" thickBot="1">
      <c r="A63" s="161"/>
      <c r="B63" s="161" t="s">
        <v>31</v>
      </c>
      <c r="C63" s="161"/>
      <c r="D63" s="161"/>
      <c r="E63" s="161"/>
      <c r="F63" s="179"/>
      <c r="G63" s="161"/>
      <c r="H63" s="164"/>
      <c r="I63" s="192"/>
      <c r="J63" s="164"/>
      <c r="K63" s="185"/>
      <c r="L63" s="195" t="str">
        <f>IF(AND(H63="",J63=""),"",+H63+J63)</f>
        <v/>
      </c>
      <c r="M63" s="170"/>
    </row>
    <row r="64" spans="1:13" ht="20.100000000000001" customHeight="1">
      <c r="A64" s="161"/>
      <c r="B64" s="161"/>
      <c r="C64" s="161"/>
      <c r="D64" s="161"/>
      <c r="E64" s="161"/>
      <c r="F64" s="179"/>
      <c r="G64" s="161"/>
      <c r="H64" s="187"/>
      <c r="I64" s="185"/>
      <c r="J64" s="187"/>
      <c r="K64" s="185"/>
      <c r="L64" s="196"/>
      <c r="M64" s="170"/>
    </row>
    <row r="65" spans="1:13" ht="27" customHeight="1" thickBot="1">
      <c r="A65" s="161"/>
      <c r="B65" s="161" t="s">
        <v>32</v>
      </c>
      <c r="C65" s="161"/>
      <c r="D65" s="161"/>
      <c r="E65" s="161"/>
      <c r="F65" s="179"/>
      <c r="G65" s="161"/>
      <c r="H65" s="184" t="str">
        <f>IF(SUM(H61:H63)=0,"",SUM(H61:H63))</f>
        <v/>
      </c>
      <c r="I65" s="190"/>
      <c r="J65" s="184" t="str">
        <f>IF(SUM(J61:J63)=0,"",SUM(J61:J63))</f>
        <v/>
      </c>
      <c r="K65" s="185"/>
      <c r="L65" s="195" t="str">
        <f>IF(AND(H65="",J65=""),"",+H65+J65)</f>
        <v/>
      </c>
      <c r="M65" s="170"/>
    </row>
    <row r="66" spans="1:13" ht="27" customHeight="1">
      <c r="A66" s="161"/>
      <c r="B66" s="161"/>
      <c r="C66" s="161"/>
      <c r="D66" s="161"/>
      <c r="E66" s="161"/>
      <c r="F66" s="161"/>
      <c r="G66" s="229"/>
      <c r="H66" s="188"/>
      <c r="I66" s="190"/>
      <c r="J66" s="230"/>
      <c r="K66" s="185"/>
      <c r="L66" s="197" t="str">
        <f>IF(SUM(L61:L63)=0,"",IF(SUM(L61:L63)&gt;0.14*L57,"ERROR&gt;14%",""))</f>
        <v/>
      </c>
      <c r="M66" s="170"/>
    </row>
    <row r="67" spans="1:13" ht="27" customHeight="1" thickBot="1">
      <c r="A67" s="161"/>
      <c r="B67" s="178" t="s">
        <v>33</v>
      </c>
      <c r="C67" s="161"/>
      <c r="D67" s="161"/>
      <c r="E67" s="161"/>
      <c r="F67" s="161"/>
      <c r="G67" s="161"/>
      <c r="H67" s="235" t="str">
        <f>IF((H57+H65)=0,"",H57+H65)</f>
        <v/>
      </c>
      <c r="I67" s="190"/>
      <c r="J67" s="235" t="str">
        <f>IF((J57+J65)=0,"",J57+J65)</f>
        <v/>
      </c>
      <c r="K67" s="185"/>
      <c r="L67" s="198" t="str">
        <f>IF((L57+L66)=0,"",L57+L65)</f>
        <v/>
      </c>
      <c r="M67" s="170"/>
    </row>
    <row r="68" spans="1:13" ht="27" customHeight="1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70"/>
    </row>
    <row r="69" spans="1:13" ht="27" customHeight="1">
      <c r="A69" s="194" t="s">
        <v>27</v>
      </c>
      <c r="B69" s="161" t="s">
        <v>34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70"/>
    </row>
    <row r="70" spans="1:13" ht="27" customHeight="1">
      <c r="A70" s="194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294" t="str">
        <f>"Application #: "&amp;IF(COSTS!$K$6="","",COSTS!$K$6)</f>
        <v xml:space="preserve">Application #: </v>
      </c>
      <c r="M70" s="170"/>
    </row>
    <row r="71" spans="1:13" ht="27" customHeight="1">
      <c r="A71" s="176"/>
      <c r="B71" s="161"/>
      <c r="C71" s="161"/>
      <c r="D71" s="161"/>
      <c r="E71" s="161"/>
      <c r="F71" s="161"/>
      <c r="G71" s="161"/>
      <c r="H71" s="177" t="s">
        <v>1</v>
      </c>
      <c r="I71" s="161"/>
      <c r="J71" s="177" t="s">
        <v>1</v>
      </c>
      <c r="K71" s="161"/>
      <c r="L71" s="177" t="s">
        <v>1</v>
      </c>
      <c r="M71" s="170"/>
    </row>
    <row r="72" spans="1:13" ht="27" customHeight="1">
      <c r="A72" s="161"/>
      <c r="B72" s="161"/>
      <c r="C72" s="161"/>
      <c r="D72" s="161"/>
      <c r="E72" s="161"/>
      <c r="F72" s="161"/>
      <c r="G72" s="161"/>
      <c r="H72" s="177" t="s">
        <v>2</v>
      </c>
      <c r="I72" s="161"/>
      <c r="J72" s="177" t="s">
        <v>3</v>
      </c>
      <c r="K72" s="161"/>
      <c r="L72" s="177" t="s">
        <v>4</v>
      </c>
      <c r="M72" s="170"/>
    </row>
    <row r="73" spans="1:13" ht="27" customHeight="1">
      <c r="A73" s="161"/>
      <c r="B73" s="161"/>
      <c r="C73" s="161"/>
      <c r="D73" s="161"/>
      <c r="E73" s="161"/>
      <c r="F73" s="161"/>
      <c r="G73" s="161"/>
      <c r="H73" s="177" t="s">
        <v>5</v>
      </c>
      <c r="I73" s="161"/>
      <c r="J73" s="177" t="s">
        <v>6</v>
      </c>
      <c r="K73" s="161"/>
      <c r="L73" s="177" t="s">
        <v>7</v>
      </c>
      <c r="M73" s="170"/>
    </row>
    <row r="74" spans="1:13" ht="27" customHeight="1">
      <c r="A74" s="161"/>
      <c r="B74" s="161"/>
      <c r="C74" s="161"/>
      <c r="D74" s="161"/>
      <c r="E74" s="161"/>
      <c r="F74" s="161"/>
      <c r="G74" s="161"/>
      <c r="H74" s="289" t="s">
        <v>8</v>
      </c>
      <c r="I74" s="161"/>
      <c r="J74" s="289" t="s">
        <v>8</v>
      </c>
      <c r="K74" s="161"/>
      <c r="L74" s="289" t="s">
        <v>8</v>
      </c>
      <c r="M74" s="170"/>
    </row>
    <row r="75" spans="1:13" ht="27" customHeight="1">
      <c r="A75" s="161" t="s">
        <v>345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70"/>
    </row>
    <row r="76" spans="1:13" ht="27" customHeight="1">
      <c r="A76" s="178" t="s">
        <v>35</v>
      </c>
      <c r="B76" s="161"/>
      <c r="C76" s="161"/>
      <c r="D76" s="161"/>
      <c r="E76" s="179"/>
      <c r="F76" s="179"/>
      <c r="G76" s="161"/>
      <c r="H76" s="161"/>
      <c r="I76" s="161"/>
      <c r="J76" s="161"/>
      <c r="K76" s="161"/>
      <c r="L76" s="161"/>
      <c r="M76" s="170"/>
    </row>
    <row r="77" spans="1:13" ht="27" customHeight="1">
      <c r="A77" s="161"/>
      <c r="B77" s="161"/>
      <c r="C77" s="199" t="str">
        <f>IF(L66="ERROR&gt;14%","BEFORE PROCEEDING YOU NEED TO REDUCE THE CONTRACTOR COSTS","")</f>
        <v/>
      </c>
      <c r="D77" s="179"/>
      <c r="E77" s="179"/>
      <c r="F77" s="179"/>
      <c r="G77" s="161"/>
      <c r="H77" s="161"/>
      <c r="I77" s="161"/>
      <c r="J77" s="161"/>
      <c r="K77" s="161"/>
      <c r="L77" s="161"/>
      <c r="M77" s="170"/>
    </row>
    <row r="78" spans="1:13" ht="27" customHeight="1" thickBot="1">
      <c r="A78" s="200"/>
      <c r="B78" s="161" t="s">
        <v>36</v>
      </c>
      <c r="C78" s="161"/>
      <c r="D78" s="161"/>
      <c r="E78" s="161"/>
      <c r="F78" s="161"/>
      <c r="G78" s="161"/>
      <c r="H78" s="164"/>
      <c r="I78" s="201"/>
      <c r="J78" s="164"/>
      <c r="K78" s="165"/>
      <c r="L78" s="166" t="str">
        <f t="shared" ref="L78:L85" si="2">IF(AND(H78="",J78=""),"",+H78+J78)</f>
        <v/>
      </c>
      <c r="M78" s="170"/>
    </row>
    <row r="79" spans="1:13" ht="27" customHeight="1" thickBot="1">
      <c r="A79" s="200"/>
      <c r="B79" s="161" t="s">
        <v>37</v>
      </c>
      <c r="C79" s="161"/>
      <c r="D79" s="161"/>
      <c r="E79" s="161"/>
      <c r="F79" s="161"/>
      <c r="G79" s="161"/>
      <c r="H79" s="164"/>
      <c r="I79" s="201"/>
      <c r="J79" s="164"/>
      <c r="K79" s="165"/>
      <c r="L79" s="166" t="str">
        <f t="shared" si="2"/>
        <v/>
      </c>
      <c r="M79" s="170"/>
    </row>
    <row r="80" spans="1:13" ht="27" customHeight="1" thickBot="1">
      <c r="A80" s="200"/>
      <c r="B80" s="161" t="s">
        <v>38</v>
      </c>
      <c r="C80" s="161"/>
      <c r="D80" s="161"/>
      <c r="E80" s="161"/>
      <c r="F80" s="161"/>
      <c r="G80" s="161"/>
      <c r="H80" s="164"/>
      <c r="I80" s="201"/>
      <c r="J80" s="164"/>
      <c r="K80" s="165"/>
      <c r="L80" s="166" t="str">
        <f t="shared" si="2"/>
        <v/>
      </c>
      <c r="M80" s="170"/>
    </row>
    <row r="81" spans="1:13" ht="27" customHeight="1" thickBot="1">
      <c r="A81" s="200"/>
      <c r="B81" s="161" t="s">
        <v>39</v>
      </c>
      <c r="C81" s="161"/>
      <c r="D81" s="161"/>
      <c r="E81" s="161"/>
      <c r="F81" s="161"/>
      <c r="G81" s="161"/>
      <c r="H81" s="164"/>
      <c r="I81" s="201"/>
      <c r="J81" s="164"/>
      <c r="K81" s="165"/>
      <c r="L81" s="166" t="str">
        <f t="shared" si="2"/>
        <v/>
      </c>
      <c r="M81" s="170"/>
    </row>
    <row r="82" spans="1:13" ht="27" customHeight="1" thickBot="1">
      <c r="A82" s="200"/>
      <c r="B82" s="161" t="s">
        <v>40</v>
      </c>
      <c r="C82" s="161"/>
      <c r="D82" s="161"/>
      <c r="E82" s="161"/>
      <c r="F82" s="161"/>
      <c r="G82" s="161"/>
      <c r="H82" s="164"/>
      <c r="I82" s="201"/>
      <c r="J82" s="164"/>
      <c r="K82" s="165"/>
      <c r="L82" s="166" t="str">
        <f t="shared" si="2"/>
        <v/>
      </c>
      <c r="M82" s="170"/>
    </row>
    <row r="83" spans="1:13" ht="27" customHeight="1" thickBot="1">
      <c r="A83" s="200"/>
      <c r="B83" s="161" t="s">
        <v>41</v>
      </c>
      <c r="C83" s="161"/>
      <c r="D83" s="161"/>
      <c r="E83" s="161"/>
      <c r="F83" s="161"/>
      <c r="G83" s="161"/>
      <c r="H83" s="164"/>
      <c r="I83" s="201"/>
      <c r="J83" s="164"/>
      <c r="K83" s="202"/>
      <c r="L83" s="203" t="str">
        <f t="shared" si="2"/>
        <v/>
      </c>
      <c r="M83" s="170"/>
    </row>
    <row r="84" spans="1:13" ht="27" customHeight="1" thickBot="1">
      <c r="A84" s="200"/>
      <c r="B84" s="161" t="s">
        <v>42</v>
      </c>
      <c r="C84" s="161"/>
      <c r="D84" s="161"/>
      <c r="E84" s="161"/>
      <c r="F84" s="161"/>
      <c r="G84" s="161"/>
      <c r="H84" s="204" t="s">
        <v>43</v>
      </c>
      <c r="I84" s="163"/>
      <c r="J84" s="164"/>
      <c r="K84" s="165"/>
      <c r="L84" s="166" t="str">
        <f>IF(J84="","",J84)</f>
        <v/>
      </c>
      <c r="M84" s="170"/>
    </row>
    <row r="85" spans="1:13" ht="27" customHeight="1" thickBot="1">
      <c r="A85" s="200"/>
      <c r="B85" s="161" t="s">
        <v>295</v>
      </c>
      <c r="C85" s="161"/>
      <c r="D85" s="161"/>
      <c r="E85" s="161"/>
      <c r="F85" s="161"/>
      <c r="G85" s="161"/>
      <c r="H85" s="164"/>
      <c r="I85" s="163"/>
      <c r="J85" s="164"/>
      <c r="K85" s="165"/>
      <c r="L85" s="166" t="str">
        <f t="shared" si="2"/>
        <v/>
      </c>
      <c r="M85" s="170"/>
    </row>
    <row r="86" spans="1:13" ht="27" customHeight="1" thickBot="1">
      <c r="A86" s="200"/>
      <c r="B86" s="161" t="s">
        <v>267</v>
      </c>
      <c r="C86" s="161"/>
      <c r="D86" s="161"/>
      <c r="E86" s="161"/>
      <c r="F86" s="161"/>
      <c r="G86" s="161"/>
      <c r="H86" s="164"/>
      <c r="I86" s="163"/>
      <c r="J86" s="164"/>
      <c r="K86" s="165"/>
      <c r="L86" s="166" t="str">
        <f>IF(AND(H86="",J86=""),"",+H86+J86)</f>
        <v/>
      </c>
      <c r="M86" s="170"/>
    </row>
    <row r="87" spans="1:13" ht="27" customHeight="1" thickBot="1">
      <c r="A87" s="200"/>
      <c r="B87" s="161" t="s">
        <v>268</v>
      </c>
      <c r="C87" s="161"/>
      <c r="D87" s="161"/>
      <c r="E87" s="161"/>
      <c r="F87" s="161"/>
      <c r="G87" s="161"/>
      <c r="H87" s="164"/>
      <c r="I87" s="163"/>
      <c r="J87" s="164"/>
      <c r="K87" s="165"/>
      <c r="L87" s="166" t="str">
        <f>IF(AND(H87="",J87=""),"",+H87+J87)</f>
        <v/>
      </c>
      <c r="M87" s="170"/>
    </row>
    <row r="88" spans="1:13" ht="27" customHeight="1" thickBot="1">
      <c r="A88" s="200"/>
      <c r="B88" s="161" t="s">
        <v>269</v>
      </c>
      <c r="C88" s="161"/>
      <c r="D88" s="161"/>
      <c r="E88" s="161"/>
      <c r="F88" s="161"/>
      <c r="G88" s="161"/>
      <c r="H88" s="162" t="s">
        <v>43</v>
      </c>
      <c r="I88" s="163"/>
      <c r="J88" s="164"/>
      <c r="K88" s="165"/>
      <c r="L88" s="166" t="str">
        <f>IF(J88="","",J88)</f>
        <v/>
      </c>
      <c r="M88" s="170"/>
    </row>
    <row r="89" spans="1:13" ht="27" customHeight="1" thickBot="1">
      <c r="A89" s="200"/>
      <c r="B89" s="161" t="s">
        <v>270</v>
      </c>
      <c r="C89" s="161"/>
      <c r="D89" s="161"/>
      <c r="E89" s="161"/>
      <c r="F89" s="161"/>
      <c r="G89" s="161"/>
      <c r="H89" s="162" t="s">
        <v>43</v>
      </c>
      <c r="I89" s="163"/>
      <c r="J89" s="164"/>
      <c r="K89" s="165"/>
      <c r="L89" s="166" t="str">
        <f>IF(J89="","",J89)</f>
        <v/>
      </c>
      <c r="M89" s="170"/>
    </row>
    <row r="90" spans="1:13" ht="27" customHeight="1" thickBot="1">
      <c r="A90" s="200"/>
      <c r="B90" s="161" t="s">
        <v>271</v>
      </c>
      <c r="C90" s="161"/>
      <c r="D90" s="161"/>
      <c r="E90" s="161"/>
      <c r="F90" s="161"/>
      <c r="G90" s="161"/>
      <c r="H90" s="162" t="s">
        <v>43</v>
      </c>
      <c r="I90" s="163"/>
      <c r="J90" s="164"/>
      <c r="K90" s="165"/>
      <c r="L90" s="166" t="str">
        <f>IF(J90="","",J90)</f>
        <v/>
      </c>
      <c r="M90" s="170"/>
    </row>
    <row r="91" spans="1:13" ht="27" customHeight="1" thickBot="1">
      <c r="A91" s="200"/>
      <c r="B91" s="161" t="s">
        <v>272</v>
      </c>
      <c r="C91" s="161"/>
      <c r="D91" s="161"/>
      <c r="E91" s="161"/>
      <c r="F91" s="161"/>
      <c r="G91" s="161"/>
      <c r="H91" s="164"/>
      <c r="I91" s="163"/>
      <c r="J91" s="164"/>
      <c r="K91" s="165"/>
      <c r="L91" s="166" t="str">
        <f t="shared" ref="L91:L97" si="3">IF(AND(H91="",J91=""),"",+H91+J91)</f>
        <v/>
      </c>
      <c r="M91" s="170"/>
    </row>
    <row r="92" spans="1:13" ht="27" customHeight="1" thickBot="1">
      <c r="A92" s="200"/>
      <c r="B92" s="161" t="s">
        <v>273</v>
      </c>
      <c r="C92" s="161"/>
      <c r="D92" s="161"/>
      <c r="E92" s="161"/>
      <c r="F92" s="161"/>
      <c r="G92" s="161"/>
      <c r="H92" s="164"/>
      <c r="I92" s="163"/>
      <c r="J92" s="164"/>
      <c r="K92" s="165"/>
      <c r="L92" s="166" t="str">
        <f t="shared" si="3"/>
        <v/>
      </c>
      <c r="M92" s="170"/>
    </row>
    <row r="93" spans="1:13" ht="27" customHeight="1" thickBot="1">
      <c r="A93" s="205" t="s">
        <v>27</v>
      </c>
      <c r="B93" s="161" t="s">
        <v>44</v>
      </c>
      <c r="C93" s="161"/>
      <c r="D93" s="161"/>
      <c r="E93" s="161"/>
      <c r="F93" s="161"/>
      <c r="G93" s="161"/>
      <c r="H93" s="164"/>
      <c r="I93" s="163"/>
      <c r="J93" s="164"/>
      <c r="K93" s="165"/>
      <c r="L93" s="166" t="str">
        <f t="shared" si="3"/>
        <v/>
      </c>
      <c r="M93" s="170"/>
    </row>
    <row r="94" spans="1:13" ht="27" customHeight="1" thickBot="1">
      <c r="A94" s="200"/>
      <c r="B94" s="161" t="s">
        <v>45</v>
      </c>
      <c r="C94" s="161"/>
      <c r="D94" s="161"/>
      <c r="E94" s="161"/>
      <c r="F94" s="161"/>
      <c r="G94" s="161"/>
      <c r="H94" s="164"/>
      <c r="I94" s="163"/>
      <c r="J94" s="164"/>
      <c r="K94" s="165"/>
      <c r="L94" s="166" t="str">
        <f t="shared" si="3"/>
        <v/>
      </c>
      <c r="M94" s="170"/>
    </row>
    <row r="95" spans="1:13" ht="27" customHeight="1" thickBot="1">
      <c r="A95" s="200"/>
      <c r="B95" s="161" t="s">
        <v>46</v>
      </c>
      <c r="C95" s="161"/>
      <c r="D95" s="161"/>
      <c r="E95" s="161"/>
      <c r="F95" s="161"/>
      <c r="G95" s="161"/>
      <c r="H95" s="164"/>
      <c r="I95" s="163"/>
      <c r="J95" s="164"/>
      <c r="K95" s="165"/>
      <c r="L95" s="166" t="str">
        <f t="shared" si="3"/>
        <v/>
      </c>
      <c r="M95" s="170"/>
    </row>
    <row r="96" spans="1:13" ht="27" customHeight="1" thickBot="1">
      <c r="A96" s="200"/>
      <c r="B96" s="161" t="s">
        <v>47</v>
      </c>
      <c r="C96" s="161"/>
      <c r="D96" s="161"/>
      <c r="E96" s="161"/>
      <c r="F96" s="161"/>
      <c r="G96" s="161"/>
      <c r="H96" s="164"/>
      <c r="I96" s="163"/>
      <c r="J96" s="164"/>
      <c r="K96" s="165"/>
      <c r="L96" s="166" t="str">
        <f t="shared" si="3"/>
        <v/>
      </c>
      <c r="M96" s="170"/>
    </row>
    <row r="97" spans="1:13" ht="27" customHeight="1" thickBot="1">
      <c r="A97" s="200"/>
      <c r="B97" s="161" t="s">
        <v>48</v>
      </c>
      <c r="C97" s="161"/>
      <c r="D97" s="161"/>
      <c r="E97" s="161"/>
      <c r="F97" s="161"/>
      <c r="G97" s="161"/>
      <c r="H97" s="164"/>
      <c r="I97" s="163"/>
      <c r="J97" s="164"/>
      <c r="K97" s="165"/>
      <c r="L97" s="166" t="str">
        <f t="shared" si="3"/>
        <v/>
      </c>
      <c r="M97" s="170"/>
    </row>
    <row r="98" spans="1:13" ht="27" customHeight="1" thickBot="1">
      <c r="A98" s="200"/>
      <c r="B98" s="161" t="s">
        <v>49</v>
      </c>
      <c r="C98" s="161"/>
      <c r="D98" s="161"/>
      <c r="E98" s="161"/>
      <c r="F98" s="161"/>
      <c r="G98" s="161"/>
      <c r="H98" s="204" t="s">
        <v>43</v>
      </c>
      <c r="I98" s="163"/>
      <c r="J98" s="164"/>
      <c r="K98" s="165"/>
      <c r="L98" s="166" t="str">
        <f>IF(J98="","",J98)</f>
        <v/>
      </c>
      <c r="M98" s="170"/>
    </row>
    <row r="99" spans="1:13" ht="27" customHeight="1" thickBot="1">
      <c r="A99" s="200"/>
      <c r="B99" s="161" t="s">
        <v>50</v>
      </c>
      <c r="C99" s="161"/>
      <c r="D99" s="161"/>
      <c r="E99" s="161"/>
      <c r="F99" s="161"/>
      <c r="G99" s="161"/>
      <c r="H99" s="164"/>
      <c r="I99" s="163"/>
      <c r="J99" s="164"/>
      <c r="K99" s="165"/>
      <c r="L99" s="166" t="str">
        <f t="shared" ref="L99:L104" si="4">IF(AND(H99="",J99=""),"",+H99+J99)</f>
        <v/>
      </c>
      <c r="M99" s="170"/>
    </row>
    <row r="100" spans="1:13" ht="27" customHeight="1" thickBot="1">
      <c r="A100" s="200"/>
      <c r="B100" s="161" t="s">
        <v>51</v>
      </c>
      <c r="C100" s="161"/>
      <c r="D100" s="161"/>
      <c r="E100" s="161"/>
      <c r="F100" s="161"/>
      <c r="G100" s="161"/>
      <c r="H100" s="164"/>
      <c r="I100" s="163"/>
      <c r="J100" s="164"/>
      <c r="K100" s="165"/>
      <c r="L100" s="166" t="str">
        <f t="shared" si="4"/>
        <v/>
      </c>
      <c r="M100" s="170"/>
    </row>
    <row r="101" spans="1:13" ht="27" customHeight="1" thickBot="1">
      <c r="A101" s="200"/>
      <c r="B101" s="161" t="s">
        <v>52</v>
      </c>
      <c r="C101" s="161"/>
      <c r="D101" s="161"/>
      <c r="E101" s="161"/>
      <c r="F101" s="161"/>
      <c r="G101" s="161"/>
      <c r="H101" s="164"/>
      <c r="I101" s="163"/>
      <c r="J101" s="164"/>
      <c r="K101" s="165"/>
      <c r="L101" s="166" t="str">
        <f t="shared" si="4"/>
        <v/>
      </c>
      <c r="M101" s="170"/>
    </row>
    <row r="102" spans="1:13" ht="27" customHeight="1" thickBot="1">
      <c r="A102" s="200"/>
      <c r="B102" s="161" t="s">
        <v>53</v>
      </c>
      <c r="C102" s="161"/>
      <c r="D102" s="161"/>
      <c r="E102" s="161"/>
      <c r="F102" s="161"/>
      <c r="G102" s="161"/>
      <c r="H102" s="164"/>
      <c r="I102" s="163"/>
      <c r="J102" s="164"/>
      <c r="K102" s="165"/>
      <c r="L102" s="166" t="str">
        <f t="shared" si="4"/>
        <v/>
      </c>
      <c r="M102" s="170"/>
    </row>
    <row r="103" spans="1:13" ht="27" customHeight="1" thickBot="1">
      <c r="A103" s="200"/>
      <c r="B103" s="161" t="s">
        <v>54</v>
      </c>
      <c r="C103" s="161"/>
      <c r="D103" s="161"/>
      <c r="E103" s="161"/>
      <c r="F103" s="161"/>
      <c r="G103" s="161"/>
      <c r="H103" s="164"/>
      <c r="I103" s="163"/>
      <c r="J103" s="164"/>
      <c r="K103" s="165"/>
      <c r="L103" s="166" t="str">
        <f t="shared" si="4"/>
        <v/>
      </c>
      <c r="M103" s="170"/>
    </row>
    <row r="104" spans="1:13" ht="27" customHeight="1" thickBot="1">
      <c r="A104" s="205" t="s">
        <v>27</v>
      </c>
      <c r="B104" s="161" t="s">
        <v>55</v>
      </c>
      <c r="C104" s="161"/>
      <c r="D104" s="161"/>
      <c r="E104" s="161"/>
      <c r="F104" s="161"/>
      <c r="G104" s="161"/>
      <c r="H104" s="164"/>
      <c r="I104" s="163"/>
      <c r="J104" s="164"/>
      <c r="K104" s="165"/>
      <c r="L104" s="166" t="str">
        <f t="shared" si="4"/>
        <v/>
      </c>
      <c r="M104" s="170"/>
    </row>
    <row r="105" spans="1:13" ht="15" customHeight="1">
      <c r="A105" s="200"/>
      <c r="B105" s="161"/>
      <c r="C105" s="161"/>
      <c r="D105" s="161"/>
      <c r="E105" s="161"/>
      <c r="F105" s="161"/>
      <c r="G105" s="161"/>
      <c r="H105" s="165"/>
      <c r="I105" s="165"/>
      <c r="J105" s="165"/>
      <c r="K105" s="165"/>
      <c r="L105" s="206"/>
      <c r="M105" s="170"/>
    </row>
    <row r="106" spans="1:13" ht="27" customHeight="1" thickBot="1">
      <c r="A106" s="161"/>
      <c r="B106" s="189" t="s">
        <v>56</v>
      </c>
      <c r="C106" s="161"/>
      <c r="D106" s="161"/>
      <c r="E106" s="161"/>
      <c r="F106" s="161"/>
      <c r="G106" s="161"/>
      <c r="H106" s="166" t="str">
        <f>IF(SUM(H78:H104)&lt;0.1,"",SUM(H78:H104))</f>
        <v/>
      </c>
      <c r="I106" s="206"/>
      <c r="J106" s="166" t="str">
        <f>IF(SUM(J78:J104)&lt;0.1,"",SUM(J78:J104))</f>
        <v/>
      </c>
      <c r="K106" s="165"/>
      <c r="L106" s="166" t="str">
        <f>IF(SUM(L78:L104)&lt;0.1,"",SUM(L78:L104))</f>
        <v/>
      </c>
      <c r="M106" s="170"/>
    </row>
    <row r="107" spans="1:13" ht="27" customHeight="1">
      <c r="A107" s="161"/>
      <c r="B107" s="161"/>
      <c r="C107" s="161"/>
      <c r="D107" s="161"/>
      <c r="E107" s="161"/>
      <c r="F107" s="161"/>
      <c r="G107" s="161"/>
      <c r="H107" s="207"/>
      <c r="I107" s="207"/>
      <c r="J107" s="207"/>
      <c r="K107" s="207"/>
      <c r="L107" s="207"/>
      <c r="M107" s="170"/>
    </row>
    <row r="108" spans="1:13" ht="27" customHeight="1">
      <c r="A108" s="161"/>
      <c r="B108" s="161"/>
      <c r="C108" s="161"/>
      <c r="D108" s="161"/>
      <c r="E108" s="161"/>
      <c r="F108" s="161"/>
      <c r="G108" s="161"/>
      <c r="H108" s="207"/>
      <c r="I108" s="207"/>
      <c r="J108" s="207"/>
      <c r="K108" s="207"/>
      <c r="L108" s="207"/>
      <c r="M108" s="170"/>
    </row>
    <row r="109" spans="1:13" ht="27" customHeight="1">
      <c r="A109" s="161" t="s">
        <v>346</v>
      </c>
      <c r="B109" s="161"/>
      <c r="C109" s="161"/>
      <c r="D109" s="161"/>
      <c r="E109" s="161"/>
      <c r="F109" s="161"/>
      <c r="G109" s="161"/>
      <c r="H109" s="207"/>
      <c r="I109" s="207"/>
      <c r="J109" s="207"/>
      <c r="K109" s="207"/>
      <c r="L109" s="207"/>
      <c r="M109" s="170"/>
    </row>
    <row r="110" spans="1:13" ht="27" customHeight="1">
      <c r="A110" s="178" t="s">
        <v>57</v>
      </c>
      <c r="B110" s="161"/>
      <c r="C110" s="161"/>
      <c r="D110" s="161"/>
      <c r="E110" s="161"/>
      <c r="F110" s="161"/>
      <c r="G110" s="161"/>
      <c r="H110" s="207"/>
      <c r="I110" s="207"/>
      <c r="J110" s="207"/>
      <c r="K110" s="207"/>
      <c r="L110" s="207"/>
      <c r="M110" s="170"/>
    </row>
    <row r="111" spans="1:13" ht="27" customHeight="1">
      <c r="A111" s="161"/>
      <c r="B111" s="161"/>
      <c r="C111" s="161"/>
      <c r="D111" s="161"/>
      <c r="E111" s="161"/>
      <c r="F111" s="161"/>
      <c r="G111" s="161"/>
      <c r="H111" s="207"/>
      <c r="I111" s="207"/>
      <c r="J111" s="207"/>
      <c r="K111" s="207"/>
      <c r="L111" s="207"/>
      <c r="M111" s="170"/>
    </row>
    <row r="112" spans="1:13" ht="27" customHeight="1" thickBot="1">
      <c r="A112" s="161"/>
      <c r="B112" s="161" t="s">
        <v>259</v>
      </c>
      <c r="C112" s="161"/>
      <c r="D112" s="161"/>
      <c r="E112" s="161"/>
      <c r="F112" s="161"/>
      <c r="G112" s="161"/>
      <c r="H112" s="164"/>
      <c r="I112" s="201"/>
      <c r="J112" s="164"/>
      <c r="K112" s="165"/>
      <c r="L112" s="166" t="str">
        <f>IF(AND(H112="",J112=""),"",+H112+J112)</f>
        <v/>
      </c>
      <c r="M112" s="170"/>
    </row>
    <row r="113" spans="1:13" ht="27" customHeight="1" thickBot="1">
      <c r="A113" s="161"/>
      <c r="B113" s="161" t="s">
        <v>260</v>
      </c>
      <c r="C113" s="161"/>
      <c r="D113" s="161"/>
      <c r="E113" s="161"/>
      <c r="F113" s="161"/>
      <c r="G113" s="161"/>
      <c r="H113" s="164"/>
      <c r="I113" s="201"/>
      <c r="J113" s="164"/>
      <c r="K113" s="165"/>
      <c r="L113" s="166" t="str">
        <f>IF(AND(H113="",J113=""),"",+H113+J113)</f>
        <v/>
      </c>
      <c r="M113" s="170"/>
    </row>
    <row r="114" spans="1:13" ht="27" customHeight="1" thickBot="1">
      <c r="A114" s="161"/>
      <c r="B114" s="161" t="s">
        <v>261</v>
      </c>
      <c r="C114" s="161"/>
      <c r="D114" s="161"/>
      <c r="E114" s="161"/>
      <c r="F114" s="161"/>
      <c r="G114" s="161"/>
      <c r="H114" s="164"/>
      <c r="I114" s="201"/>
      <c r="J114" s="164"/>
      <c r="K114" s="165"/>
      <c r="L114" s="166" t="str">
        <f>IF(AND(H114="",J114=""),"",+H114+J114)</f>
        <v/>
      </c>
      <c r="M114" s="170"/>
    </row>
    <row r="115" spans="1:13" ht="27" customHeight="1" thickBot="1">
      <c r="A115" s="161"/>
      <c r="B115" s="161" t="s">
        <v>303</v>
      </c>
      <c r="C115" s="161"/>
      <c r="D115" s="161"/>
      <c r="E115" s="161"/>
      <c r="F115" s="161"/>
      <c r="G115" s="161"/>
      <c r="H115" s="164"/>
      <c r="I115" s="201"/>
      <c r="J115" s="164"/>
      <c r="K115" s="165"/>
      <c r="L115" s="166" t="str">
        <f>IF(AND(H115="",J115=""),"",+H115+J115)</f>
        <v/>
      </c>
      <c r="M115" s="170"/>
    </row>
    <row r="116" spans="1:13" ht="27" customHeight="1" thickBot="1">
      <c r="A116" s="161"/>
      <c r="B116" s="161" t="s">
        <v>262</v>
      </c>
      <c r="C116" s="161"/>
      <c r="D116" s="161"/>
      <c r="E116" s="161"/>
      <c r="F116" s="161"/>
      <c r="G116" s="161"/>
      <c r="H116" s="204" t="s">
        <v>43</v>
      </c>
      <c r="I116" s="163"/>
      <c r="J116" s="164"/>
      <c r="K116" s="165"/>
      <c r="L116" s="166" t="str">
        <f>IF(J116="","",J116)</f>
        <v/>
      </c>
      <c r="M116" s="170"/>
    </row>
    <row r="117" spans="1:13" ht="27" customHeight="1" thickBot="1">
      <c r="A117" s="161"/>
      <c r="B117" s="161" t="s">
        <v>58</v>
      </c>
      <c r="C117" s="161"/>
      <c r="D117" s="161"/>
      <c r="E117" s="161"/>
      <c r="F117" s="161"/>
      <c r="G117" s="161"/>
      <c r="H117" s="204" t="s">
        <v>43</v>
      </c>
      <c r="I117" s="163"/>
      <c r="J117" s="164"/>
      <c r="K117" s="165"/>
      <c r="L117" s="166" t="str">
        <f>IF(J117="","",J117)</f>
        <v/>
      </c>
      <c r="M117" s="170"/>
    </row>
    <row r="118" spans="1:13" ht="27" customHeight="1" thickBot="1">
      <c r="A118" s="161"/>
      <c r="B118" s="161" t="s">
        <v>263</v>
      </c>
      <c r="C118" s="161"/>
      <c r="D118" s="161"/>
      <c r="E118" s="161"/>
      <c r="F118" s="161"/>
      <c r="G118" s="161"/>
      <c r="H118" s="162" t="s">
        <v>43</v>
      </c>
      <c r="I118" s="163"/>
      <c r="J118" s="164"/>
      <c r="K118" s="165"/>
      <c r="L118" s="166" t="str">
        <f>IF(J118="","",J118)</f>
        <v/>
      </c>
      <c r="M118" s="170"/>
    </row>
    <row r="119" spans="1:13" ht="27" customHeight="1" thickBot="1">
      <c r="A119" s="161"/>
      <c r="B119" s="161" t="s">
        <v>264</v>
      </c>
      <c r="C119" s="161"/>
      <c r="D119" s="161"/>
      <c r="E119" s="161"/>
      <c r="F119" s="161"/>
      <c r="G119" s="161"/>
      <c r="H119" s="164"/>
      <c r="I119" s="201"/>
      <c r="J119" s="164"/>
      <c r="K119" s="165"/>
      <c r="L119" s="166" t="str">
        <f>IF(AND(H119="",J119=""),"",+H119+J119)</f>
        <v/>
      </c>
      <c r="M119" s="170"/>
    </row>
    <row r="120" spans="1:13" ht="27" customHeight="1" thickBot="1">
      <c r="A120" s="161"/>
      <c r="B120" s="161" t="s">
        <v>265</v>
      </c>
      <c r="C120" s="161"/>
      <c r="D120" s="161"/>
      <c r="E120" s="161"/>
      <c r="F120" s="161"/>
      <c r="G120" s="161"/>
      <c r="H120" s="164"/>
      <c r="I120" s="201"/>
      <c r="J120" s="164"/>
      <c r="K120" s="165"/>
      <c r="L120" s="166" t="str">
        <f>IF(AND(H120="",J120=""),"",+H120+J120)</f>
        <v/>
      </c>
      <c r="M120" s="170"/>
    </row>
    <row r="121" spans="1:13" ht="15" customHeight="1">
      <c r="A121" s="161"/>
      <c r="B121" s="161"/>
      <c r="C121" s="161"/>
      <c r="D121" s="161"/>
      <c r="E121" s="161"/>
      <c r="F121" s="161"/>
      <c r="G121" s="161"/>
      <c r="H121" s="165"/>
      <c r="I121" s="165"/>
      <c r="J121" s="165"/>
      <c r="K121" s="165"/>
      <c r="L121" s="165"/>
      <c r="M121" s="170"/>
    </row>
    <row r="122" spans="1:13" ht="27" customHeight="1" thickBot="1">
      <c r="A122" s="161"/>
      <c r="B122" s="189" t="s">
        <v>266</v>
      </c>
      <c r="C122" s="161"/>
      <c r="D122" s="161"/>
      <c r="E122" s="161"/>
      <c r="F122" s="161"/>
      <c r="G122" s="161"/>
      <c r="H122" s="166" t="str">
        <f>IF(SUM(H112:H120)&lt;0.1,"",SUM(H112:H120))</f>
        <v/>
      </c>
      <c r="I122" s="206"/>
      <c r="J122" s="166" t="str">
        <f>IF(SUM(J112:J120)&lt;0.1,"",SUM(J112:J120))</f>
        <v/>
      </c>
      <c r="K122" s="206"/>
      <c r="L122" s="166" t="str">
        <f>IF(SUM(L112:L120)&lt;0.1,"",SUM(L112:L120))</f>
        <v/>
      </c>
      <c r="M122" s="170"/>
    </row>
    <row r="123" spans="1:13" ht="27" customHeight="1">
      <c r="A123" s="161"/>
      <c r="B123" s="161"/>
      <c r="C123" s="161"/>
      <c r="D123" s="161"/>
      <c r="E123" s="161"/>
      <c r="F123" s="161"/>
      <c r="G123" s="161"/>
      <c r="H123" s="207"/>
      <c r="I123" s="207"/>
      <c r="J123" s="207"/>
      <c r="K123" s="207"/>
      <c r="L123" s="207"/>
      <c r="M123" s="170"/>
    </row>
    <row r="124" spans="1:13" ht="27" customHeight="1">
      <c r="A124" s="161"/>
      <c r="B124" s="161"/>
      <c r="C124" s="161"/>
      <c r="D124" s="161"/>
      <c r="E124" s="161"/>
      <c r="F124" s="161"/>
      <c r="G124" s="161"/>
      <c r="H124" s="207"/>
      <c r="I124" s="207"/>
      <c r="J124" s="207"/>
      <c r="K124" s="207"/>
      <c r="L124" s="207"/>
      <c r="M124" s="170"/>
    </row>
    <row r="125" spans="1:13" ht="27" customHeight="1">
      <c r="A125" s="161" t="s">
        <v>347</v>
      </c>
      <c r="B125" s="161"/>
      <c r="C125" s="161"/>
      <c r="D125" s="161"/>
      <c r="E125" s="161"/>
      <c r="F125" s="161"/>
      <c r="G125" s="161"/>
      <c r="H125" s="207"/>
      <c r="I125" s="207"/>
      <c r="J125" s="207"/>
      <c r="K125" s="207"/>
      <c r="L125" s="207"/>
      <c r="M125" s="170"/>
    </row>
    <row r="126" spans="1:13" ht="27" customHeight="1">
      <c r="A126" s="178" t="s">
        <v>59</v>
      </c>
      <c r="B126" s="161"/>
      <c r="C126" s="161"/>
      <c r="D126" s="161"/>
      <c r="E126" s="161"/>
      <c r="F126" s="161"/>
      <c r="G126" s="161"/>
      <c r="H126" s="207"/>
      <c r="I126" s="207"/>
      <c r="J126" s="207"/>
      <c r="K126" s="207"/>
      <c r="L126" s="207"/>
      <c r="M126" s="170"/>
    </row>
    <row r="127" spans="1:13" ht="27" customHeight="1">
      <c r="A127" s="161"/>
      <c r="B127" s="161"/>
      <c r="C127" s="161"/>
      <c r="D127" s="161"/>
      <c r="E127" s="161"/>
      <c r="F127" s="161"/>
      <c r="G127" s="161"/>
      <c r="H127" s="207"/>
      <c r="I127" s="207"/>
      <c r="J127" s="207"/>
      <c r="K127" s="207"/>
      <c r="L127" s="207"/>
      <c r="M127" s="170"/>
    </row>
    <row r="128" spans="1:13" ht="27" customHeight="1" thickBot="1">
      <c r="A128" s="161"/>
      <c r="B128" s="161" t="s">
        <v>354</v>
      </c>
      <c r="C128" s="161"/>
      <c r="D128" s="161"/>
      <c r="E128" s="161"/>
      <c r="F128" s="161"/>
      <c r="G128" s="161"/>
      <c r="H128" s="166" t="str">
        <f>IF((H122+H106+H67)&lt;0.1,"",H122+H106+H67)</f>
        <v/>
      </c>
      <c r="I128" s="206"/>
      <c r="J128" s="166" t="str">
        <f>IF((J122+J106+J67)&lt;0.1,"",J122+J106+J67)</f>
        <v/>
      </c>
      <c r="K128" s="206"/>
      <c r="L128" s="166" t="str">
        <f>IF((L122+L106+L67)&lt;0.1,"",L122+L106+L67)</f>
        <v/>
      </c>
      <c r="M128" s="170"/>
    </row>
    <row r="129" spans="1:13" ht="27" customHeight="1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70"/>
    </row>
    <row r="130" spans="1:13" ht="27" customHeight="1">
      <c r="A130" s="194" t="s">
        <v>27</v>
      </c>
      <c r="B130" s="161" t="s">
        <v>34</v>
      </c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70"/>
    </row>
    <row r="131" spans="1:13" ht="27" customHeight="1">
      <c r="A131" s="194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294" t="str">
        <f>"Application #: "&amp;IF(COSTS!$K$6="","",COSTS!$K$6)</f>
        <v xml:space="preserve">Application #: </v>
      </c>
      <c r="M131" s="170"/>
    </row>
    <row r="132" spans="1:13" ht="27" customHeight="1">
      <c r="A132" s="194"/>
      <c r="B132" s="161"/>
      <c r="C132" s="161"/>
      <c r="D132" s="161"/>
      <c r="E132" s="161"/>
      <c r="F132" s="161"/>
      <c r="G132" s="161"/>
      <c r="H132" s="177" t="s">
        <v>1</v>
      </c>
      <c r="I132" s="161"/>
      <c r="J132" s="177" t="s">
        <v>1</v>
      </c>
      <c r="K132" s="161"/>
      <c r="L132" s="177" t="s">
        <v>1</v>
      </c>
      <c r="M132" s="170"/>
    </row>
    <row r="133" spans="1:13" ht="27" customHeight="1">
      <c r="A133" s="194"/>
      <c r="B133" s="161"/>
      <c r="C133" s="161"/>
      <c r="D133" s="161"/>
      <c r="E133" s="161"/>
      <c r="F133" s="161"/>
      <c r="G133" s="161"/>
      <c r="H133" s="177" t="s">
        <v>2</v>
      </c>
      <c r="I133" s="161"/>
      <c r="J133" s="177" t="s">
        <v>3</v>
      </c>
      <c r="K133" s="161"/>
      <c r="L133" s="177" t="s">
        <v>4</v>
      </c>
      <c r="M133" s="170"/>
    </row>
    <row r="134" spans="1:13" ht="27" customHeight="1">
      <c r="A134" s="194"/>
      <c r="B134" s="161"/>
      <c r="C134" s="161"/>
      <c r="D134" s="161"/>
      <c r="E134" s="161"/>
      <c r="F134" s="161"/>
      <c r="G134" s="161"/>
      <c r="H134" s="177" t="s">
        <v>5</v>
      </c>
      <c r="I134" s="161"/>
      <c r="J134" s="177" t="s">
        <v>6</v>
      </c>
      <c r="K134" s="161"/>
      <c r="L134" s="177" t="s">
        <v>7</v>
      </c>
      <c r="M134" s="170"/>
    </row>
    <row r="135" spans="1:13" ht="27" customHeight="1">
      <c r="A135" s="194"/>
      <c r="B135" s="161"/>
      <c r="C135" s="161"/>
      <c r="D135" s="161"/>
      <c r="E135" s="161"/>
      <c r="F135" s="161"/>
      <c r="G135" s="161"/>
      <c r="H135" s="289" t="s">
        <v>8</v>
      </c>
      <c r="I135" s="161"/>
      <c r="J135" s="289" t="s">
        <v>8</v>
      </c>
      <c r="K135" s="161"/>
      <c r="L135" s="289" t="s">
        <v>8</v>
      </c>
      <c r="M135" s="170"/>
    </row>
    <row r="136" spans="1:13" ht="27" customHeight="1">
      <c r="A136" s="194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70"/>
    </row>
    <row r="137" spans="1:13" ht="27" customHeight="1">
      <c r="A137" s="194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70"/>
    </row>
    <row r="138" spans="1:13" ht="27" customHeight="1">
      <c r="A138" s="161" t="s">
        <v>348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70"/>
    </row>
    <row r="139" spans="1:13" ht="27" customHeight="1">
      <c r="A139" s="178" t="s">
        <v>289</v>
      </c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70"/>
    </row>
    <row r="140" spans="1:13" ht="27" customHeight="1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70"/>
    </row>
    <row r="141" spans="1:13" ht="27" customHeight="1">
      <c r="A141" s="161" t="s">
        <v>330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70"/>
    </row>
    <row r="142" spans="1:13" ht="27" customHeight="1">
      <c r="A142" s="161" t="s">
        <v>341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70"/>
    </row>
    <row r="143" spans="1:13" ht="27" customHeight="1">
      <c r="A143" s="290" t="s">
        <v>343</v>
      </c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70"/>
    </row>
    <row r="144" spans="1:13" ht="27" customHeight="1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70"/>
    </row>
    <row r="145" spans="1:255" ht="27" customHeight="1" thickBot="1">
      <c r="A145" s="227" t="s">
        <v>297</v>
      </c>
      <c r="B145" s="161" t="s">
        <v>63</v>
      </c>
      <c r="C145" s="161"/>
      <c r="D145" s="161"/>
      <c r="E145" s="161"/>
      <c r="F145" s="161"/>
      <c r="G145" s="161"/>
      <c r="H145" s="164"/>
      <c r="I145" s="208"/>
      <c r="J145" s="164"/>
      <c r="K145" s="165"/>
      <c r="L145" s="166" t="str">
        <f>IF(AND(H145="",J145=""),"",+H145+J145)</f>
        <v/>
      </c>
      <c r="M145" s="170"/>
    </row>
    <row r="146" spans="1:255" ht="27" customHeight="1" thickBot="1">
      <c r="A146" s="194" t="s">
        <v>27</v>
      </c>
      <c r="B146" s="161" t="s">
        <v>254</v>
      </c>
      <c r="C146" s="161"/>
      <c r="D146" s="161"/>
      <c r="E146" s="161"/>
      <c r="F146" s="161"/>
      <c r="G146" s="161"/>
      <c r="H146" s="164"/>
      <c r="I146" s="208"/>
      <c r="J146" s="164"/>
      <c r="K146" s="165"/>
      <c r="L146" s="166" t="str">
        <f>IF(AND(H146="",J146=""),"",+H146+J146)</f>
        <v/>
      </c>
      <c r="M146" s="170"/>
    </row>
    <row r="147" spans="1:255" ht="27" customHeight="1">
      <c r="A147" s="179"/>
      <c r="B147" s="161"/>
      <c r="C147" s="161"/>
      <c r="D147" s="161"/>
      <c r="E147" s="161"/>
      <c r="F147" s="161"/>
      <c r="G147" s="161"/>
      <c r="H147" s="165"/>
      <c r="I147" s="165"/>
      <c r="J147" s="209"/>
      <c r="K147" s="165"/>
      <c r="L147" s="210" t="str">
        <f>IF(AND(H147="",J147=""),"",+H147+J147)</f>
        <v/>
      </c>
      <c r="M147" s="170"/>
    </row>
    <row r="148" spans="1:255" ht="27" customHeight="1" thickBot="1">
      <c r="A148" s="179"/>
      <c r="B148" s="189" t="s">
        <v>255</v>
      </c>
      <c r="C148" s="161"/>
      <c r="D148" s="161"/>
      <c r="E148" s="161"/>
      <c r="F148" s="161"/>
      <c r="G148" s="161"/>
      <c r="H148" s="166" t="str">
        <f>IF(SUM(H145:H146)=0,"",SUM(H145:H146))</f>
        <v/>
      </c>
      <c r="I148" s="206"/>
      <c r="J148" s="166" t="str">
        <f>IF(SUM(J145:J146)=0,"",SUM(J145:J146))</f>
        <v/>
      </c>
      <c r="K148" s="165"/>
      <c r="L148" s="166" t="str">
        <f>IF(AND(H148="",J148=""),"",+H148+J148)</f>
        <v/>
      </c>
      <c r="M148" s="170"/>
    </row>
    <row r="149" spans="1:255" ht="27" customHeight="1">
      <c r="A149" s="161"/>
      <c r="B149" s="189" t="s">
        <v>64</v>
      </c>
      <c r="C149" s="161"/>
      <c r="D149" s="161"/>
      <c r="E149" s="161"/>
      <c r="F149" s="161"/>
      <c r="G149" s="161"/>
      <c r="H149" s="207"/>
      <c r="I149" s="207"/>
      <c r="J149" s="207"/>
      <c r="K149" s="207"/>
      <c r="L149" s="207"/>
      <c r="M149" s="170"/>
    </row>
    <row r="150" spans="1:255" ht="27" customHeight="1">
      <c r="A150" s="178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70"/>
    </row>
    <row r="151" spans="1:255" ht="27" customHeight="1">
      <c r="A151" s="161" t="s">
        <v>349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70"/>
    </row>
    <row r="152" spans="1:255" ht="27" customHeight="1">
      <c r="A152" s="178" t="s">
        <v>290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70"/>
    </row>
    <row r="153" spans="1:255" ht="27" customHeight="1">
      <c r="A153" s="178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70"/>
    </row>
    <row r="154" spans="1:255" ht="27" customHeight="1">
      <c r="A154" s="179" t="s">
        <v>334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7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79" t="s">
        <v>335</v>
      </c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7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61" t="s">
        <v>336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7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9" t="s">
        <v>337</v>
      </c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7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s="85" customFormat="1" ht="27" customHeight="1">
      <c r="A158" s="179" t="s">
        <v>338</v>
      </c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84"/>
      <c r="FK158" s="84"/>
      <c r="FL158" s="84"/>
      <c r="FM158" s="84"/>
      <c r="FN158" s="84"/>
      <c r="FO158" s="84"/>
      <c r="FP158" s="84"/>
      <c r="FQ158" s="84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84"/>
      <c r="HA158" s="84"/>
      <c r="HB158" s="84"/>
      <c r="HC158" s="84"/>
      <c r="HD158" s="84"/>
      <c r="HE158" s="84"/>
      <c r="HF158" s="84"/>
      <c r="HG158" s="84"/>
      <c r="HH158" s="8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</row>
    <row r="159" spans="1:255" s="85" customFormat="1" ht="27" customHeight="1">
      <c r="A159" s="179" t="s">
        <v>339</v>
      </c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4"/>
      <c r="FK159" s="84"/>
      <c r="FL159" s="84"/>
      <c r="FM159" s="84"/>
      <c r="FN159" s="84"/>
      <c r="FO159" s="84"/>
      <c r="FP159" s="84"/>
      <c r="FQ159" s="84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84"/>
      <c r="HA159" s="84"/>
      <c r="HB159" s="84"/>
      <c r="HC159" s="84"/>
      <c r="HD159" s="84"/>
      <c r="HE159" s="84"/>
      <c r="HF159" s="84"/>
      <c r="HG159" s="84"/>
      <c r="HH159" s="8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</row>
    <row r="160" spans="1:255" s="85" customFormat="1" ht="25.5" customHeight="1">
      <c r="A160" s="1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  <c r="EX160" s="84"/>
      <c r="EY160" s="84"/>
      <c r="EZ160" s="84"/>
      <c r="FA160" s="84"/>
      <c r="FB160" s="84"/>
      <c r="FC160" s="84"/>
      <c r="FD160" s="84"/>
      <c r="FE160" s="84"/>
      <c r="FF160" s="84"/>
      <c r="FG160" s="84"/>
      <c r="FH160" s="84"/>
      <c r="FI160" s="84"/>
      <c r="FJ160" s="84"/>
      <c r="FK160" s="84"/>
      <c r="FL160" s="84"/>
      <c r="FM160" s="84"/>
      <c r="FN160" s="84"/>
      <c r="FO160" s="84"/>
      <c r="FP160" s="84"/>
      <c r="FQ160" s="84"/>
      <c r="FR160" s="84"/>
      <c r="FS160" s="84"/>
      <c r="FT160" s="84"/>
      <c r="FU160" s="84"/>
      <c r="FV160" s="84"/>
      <c r="FW160" s="84"/>
      <c r="FX160" s="84"/>
      <c r="FY160" s="84"/>
      <c r="FZ160" s="84"/>
      <c r="GA160" s="84"/>
      <c r="GB160" s="84"/>
      <c r="GC160" s="84"/>
      <c r="GD160" s="84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  <c r="GO160" s="84"/>
      <c r="GP160" s="84"/>
      <c r="GQ160" s="84"/>
      <c r="GR160" s="84"/>
      <c r="GS160" s="84"/>
      <c r="GT160" s="84"/>
      <c r="GU160" s="84"/>
      <c r="GV160" s="84"/>
      <c r="GW160" s="84"/>
      <c r="GX160" s="84"/>
      <c r="GY160" s="84"/>
      <c r="GZ160" s="84"/>
      <c r="HA160" s="84"/>
      <c r="HB160" s="84"/>
      <c r="HC160" s="84"/>
      <c r="HD160" s="84"/>
      <c r="HE160" s="84"/>
      <c r="HF160" s="84"/>
      <c r="HG160" s="84"/>
      <c r="HH160" s="84"/>
      <c r="HI160" s="84"/>
      <c r="HJ160" s="84"/>
      <c r="HK160" s="84"/>
      <c r="HL160" s="84"/>
      <c r="HM160" s="84"/>
      <c r="HN160" s="84"/>
      <c r="HO160" s="84"/>
      <c r="HP160" s="84"/>
      <c r="HQ160" s="84"/>
      <c r="HR160" s="84"/>
      <c r="HS160" s="84"/>
      <c r="HT160" s="84"/>
      <c r="HU160" s="84"/>
      <c r="HV160" s="84"/>
      <c r="HW160" s="84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4"/>
      <c r="IT160" s="84"/>
      <c r="IU160" s="84"/>
    </row>
    <row r="161" spans="1:255" ht="27" customHeight="1">
      <c r="A161" s="211" t="s">
        <v>228</v>
      </c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7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ht="27" customHeight="1" thickBot="1">
      <c r="A162" s="211" t="s">
        <v>310</v>
      </c>
      <c r="B162" s="161"/>
      <c r="C162" s="161"/>
      <c r="D162" s="161"/>
      <c r="E162" s="161"/>
      <c r="F162" s="161"/>
      <c r="G162" s="161"/>
      <c r="H162" s="161"/>
      <c r="I162" s="161"/>
      <c r="J162" s="291"/>
      <c r="K162" s="212" t="s">
        <v>101</v>
      </c>
      <c r="L162" s="161"/>
      <c r="M162" s="17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ht="27" customHeight="1">
      <c r="A163" s="213"/>
      <c r="B163" s="161"/>
      <c r="C163" s="161"/>
      <c r="D163" s="161"/>
      <c r="E163" s="161"/>
      <c r="F163" s="161"/>
      <c r="G163" s="161"/>
      <c r="H163" s="161"/>
      <c r="I163" s="161"/>
      <c r="J163" s="214" t="s">
        <v>178</v>
      </c>
      <c r="K163" s="229"/>
      <c r="L163" s="161"/>
      <c r="M163" s="170"/>
    </row>
    <row r="164" spans="1:255" ht="27" customHeight="1">
      <c r="A164" s="161"/>
      <c r="B164" s="179"/>
      <c r="C164" s="161"/>
      <c r="D164" s="300" t="str">
        <f>IF(L128+L148="","",IF(J162="","Please enter 16, 18 or 21 for the developer fee limit above before proceeding.",""))</f>
        <v/>
      </c>
      <c r="E164" s="199"/>
      <c r="F164" s="161"/>
      <c r="G164" s="161"/>
      <c r="H164" s="161"/>
      <c r="I164" s="161"/>
      <c r="J164" s="161"/>
      <c r="K164" s="161"/>
      <c r="L164" s="161"/>
      <c r="M164" s="170"/>
    </row>
    <row r="165" spans="1:255" ht="27" customHeight="1" thickBot="1">
      <c r="A165" s="179"/>
      <c r="B165" s="161" t="s">
        <v>60</v>
      </c>
      <c r="C165" s="161"/>
      <c r="D165" s="161"/>
      <c r="E165" s="161"/>
      <c r="F165" s="161"/>
      <c r="G165" s="161"/>
      <c r="H165" s="164"/>
      <c r="I165" s="208"/>
      <c r="J165" s="164"/>
      <c r="K165" s="165"/>
      <c r="L165" s="166" t="str">
        <f>IF(AND(H165="",J165=""),"",+H165+J165)</f>
        <v/>
      </c>
      <c r="M165" s="170"/>
    </row>
    <row r="166" spans="1:255" ht="27" customHeight="1" thickBot="1">
      <c r="A166" s="179"/>
      <c r="B166" s="161" t="s">
        <v>61</v>
      </c>
      <c r="C166" s="161"/>
      <c r="D166" s="161"/>
      <c r="E166" s="161"/>
      <c r="F166" s="161"/>
      <c r="G166" s="161"/>
      <c r="H166" s="164"/>
      <c r="I166" s="208"/>
      <c r="J166" s="164"/>
      <c r="K166" s="165"/>
      <c r="L166" s="166" t="str">
        <f>IF(AND(H166="",J166=""),"",+H166+J166)</f>
        <v/>
      </c>
      <c r="M166" s="170"/>
    </row>
    <row r="167" spans="1:255" ht="27" customHeight="1" thickBot="1">
      <c r="A167" s="227" t="s">
        <v>297</v>
      </c>
      <c r="B167" s="161" t="s">
        <v>331</v>
      </c>
      <c r="C167" s="161"/>
      <c r="D167" s="161"/>
      <c r="E167" s="161"/>
      <c r="F167" s="161"/>
      <c r="G167" s="161"/>
      <c r="H167" s="164"/>
      <c r="I167" s="208"/>
      <c r="J167" s="164"/>
      <c r="K167" s="165"/>
      <c r="L167" s="166" t="str">
        <f>IF(AND(H167="",J167=""),"",+H167+J167)</f>
        <v/>
      </c>
      <c r="M167" s="170"/>
    </row>
    <row r="168" spans="1:255" ht="27" customHeight="1" thickBot="1">
      <c r="A168" s="194" t="s">
        <v>27</v>
      </c>
      <c r="B168" s="161" t="s">
        <v>332</v>
      </c>
      <c r="C168" s="161"/>
      <c r="D168" s="161"/>
      <c r="E168" s="161"/>
      <c r="F168" s="161"/>
      <c r="G168" s="161"/>
      <c r="H168" s="164"/>
      <c r="I168" s="208"/>
      <c r="J168" s="164"/>
      <c r="K168" s="165"/>
      <c r="L168" s="166" t="str">
        <f>IF(AND(H168="",J168=""),"",+H168+J168)</f>
        <v/>
      </c>
      <c r="M168" s="170"/>
    </row>
    <row r="169" spans="1:255" ht="27" customHeight="1">
      <c r="A169" s="161"/>
      <c r="B169" s="179"/>
      <c r="C169" s="161"/>
      <c r="D169" s="161"/>
      <c r="E169" s="161"/>
      <c r="F169" s="161"/>
      <c r="G169" s="161"/>
      <c r="H169" s="165"/>
      <c r="I169" s="165"/>
      <c r="J169" s="165"/>
      <c r="K169" s="165"/>
      <c r="L169" s="215"/>
      <c r="M169" s="170"/>
    </row>
    <row r="170" spans="1:255" ht="27" customHeight="1" thickBot="1">
      <c r="A170" s="179"/>
      <c r="B170" s="189" t="s">
        <v>333</v>
      </c>
      <c r="C170" s="161"/>
      <c r="D170" s="161"/>
      <c r="E170" s="161"/>
      <c r="F170" s="161"/>
      <c r="G170" s="161"/>
      <c r="H170" s="166" t="str">
        <f>IF(SUM(H165:H168)&lt;0.1,"",SUM(H165:H168))</f>
        <v/>
      </c>
      <c r="I170" s="206"/>
      <c r="J170" s="166" t="str">
        <f>IF(SUM(J165:J168)&lt;0.1,"",SUM(J165:J168))</f>
        <v/>
      </c>
      <c r="K170" s="165"/>
      <c r="L170" s="166" t="str">
        <f>IF(AND(H170="",J170=""),"",+H170+J170)</f>
        <v/>
      </c>
      <c r="M170" s="170"/>
    </row>
    <row r="171" spans="1:255" ht="27" customHeight="1">
      <c r="A171" s="161"/>
      <c r="B171" s="161"/>
      <c r="C171" s="161"/>
      <c r="D171" s="161"/>
      <c r="E171" s="161"/>
      <c r="F171" s="199"/>
      <c r="G171" s="161"/>
      <c r="H171" s="229"/>
      <c r="I171" s="161"/>
      <c r="J171" s="161"/>
      <c r="K171" s="161"/>
      <c r="L171" s="161"/>
      <c r="M171" s="170"/>
    </row>
    <row r="172" spans="1:255" ht="27" customHeight="1">
      <c r="A172" s="161"/>
      <c r="B172" s="161"/>
      <c r="C172" s="161"/>
      <c r="D172" s="161"/>
      <c r="E172" s="300" t="str">
        <f>IF($L$170="","",IF($L$128+$L$148=0,"Need to input Development Costs above.",IF(($L$170/($L$128+$L$148))*100&gt;$J$162,"Error, the Total Developer Fees are Greater than the allowed limit.","")))</f>
        <v/>
      </c>
      <c r="F172" s="229"/>
      <c r="G172" s="161"/>
      <c r="H172" s="161"/>
      <c r="I172" s="161"/>
      <c r="J172" s="161"/>
      <c r="K172" s="161"/>
      <c r="L172" s="161"/>
      <c r="M172" s="170"/>
    </row>
    <row r="173" spans="1:255" ht="27" customHeight="1">
      <c r="A173" s="161" t="s">
        <v>350</v>
      </c>
      <c r="B173" s="161"/>
      <c r="C173" s="161"/>
      <c r="D173" s="216"/>
      <c r="E173" s="161"/>
      <c r="F173" s="229"/>
      <c r="G173" s="161"/>
      <c r="H173" s="207"/>
      <c r="I173" s="207"/>
      <c r="J173" s="207"/>
      <c r="K173" s="207"/>
      <c r="L173" s="207"/>
      <c r="M173" s="170"/>
    </row>
    <row r="174" spans="1:255" ht="27" customHeight="1">
      <c r="A174" s="178" t="s">
        <v>274</v>
      </c>
      <c r="B174" s="161"/>
      <c r="C174" s="161"/>
      <c r="D174" s="216"/>
      <c r="E174" s="161"/>
      <c r="F174" s="229"/>
      <c r="G174" s="161"/>
      <c r="H174" s="207"/>
      <c r="I174" s="207"/>
      <c r="J174" s="207"/>
      <c r="K174" s="207"/>
      <c r="L174" s="207"/>
      <c r="M174" s="170"/>
    </row>
    <row r="175" spans="1:255" ht="27" customHeight="1">
      <c r="A175" s="161"/>
      <c r="B175" s="161"/>
      <c r="C175" s="161"/>
      <c r="D175" s="216"/>
      <c r="E175" s="161"/>
      <c r="F175" s="229"/>
      <c r="G175" s="161"/>
      <c r="H175" s="207"/>
      <c r="I175" s="207"/>
      <c r="J175" s="207"/>
      <c r="K175" s="207"/>
      <c r="L175" s="207"/>
      <c r="M175" s="170"/>
    </row>
    <row r="176" spans="1:255" ht="27" customHeight="1" thickBot="1">
      <c r="A176" s="161"/>
      <c r="B176" s="161" t="s">
        <v>275</v>
      </c>
      <c r="C176" s="161"/>
      <c r="D176" s="161"/>
      <c r="E176" s="161"/>
      <c r="F176" s="161"/>
      <c r="G176" s="161"/>
      <c r="H176" s="217"/>
      <c r="I176" s="163"/>
      <c r="J176" s="164"/>
      <c r="K176" s="165"/>
      <c r="L176" s="166" t="str">
        <f>IF(J176="","",J176)</f>
        <v/>
      </c>
      <c r="M176" s="170"/>
    </row>
    <row r="177" spans="1:13" ht="27" customHeight="1" thickBot="1">
      <c r="A177" s="161"/>
      <c r="B177" s="161" t="s">
        <v>276</v>
      </c>
      <c r="C177" s="161"/>
      <c r="D177" s="161"/>
      <c r="E177" s="161"/>
      <c r="F177" s="161"/>
      <c r="G177" s="161"/>
      <c r="H177" s="217"/>
      <c r="I177" s="163"/>
      <c r="J177" s="164"/>
      <c r="K177" s="165"/>
      <c r="L177" s="166" t="str">
        <f>IF(J177="","",J177)</f>
        <v/>
      </c>
      <c r="M177" s="170"/>
    </row>
    <row r="178" spans="1:13" ht="27" customHeight="1">
      <c r="A178" s="161"/>
      <c r="B178" s="161"/>
      <c r="C178" s="161"/>
      <c r="D178" s="216"/>
      <c r="E178" s="161"/>
      <c r="F178" s="229"/>
      <c r="G178" s="161"/>
      <c r="H178" s="217"/>
      <c r="I178" s="207"/>
      <c r="J178" s="207"/>
      <c r="K178" s="207"/>
      <c r="L178" s="207"/>
      <c r="M178" s="170"/>
    </row>
    <row r="179" spans="1:13" ht="27" customHeight="1" thickBot="1">
      <c r="A179" s="161"/>
      <c r="B179" s="189" t="s">
        <v>277</v>
      </c>
      <c r="C179" s="161"/>
      <c r="D179" s="161"/>
      <c r="E179" s="161"/>
      <c r="F179" s="161"/>
      <c r="G179" s="161"/>
      <c r="H179" s="207"/>
      <c r="I179" s="206"/>
      <c r="J179" s="166" t="str">
        <f>IF(SUM(J176:J177)&lt;0.1,"",SUM(J176:J177))</f>
        <v/>
      </c>
      <c r="K179" s="165"/>
      <c r="L179" s="166" t="str">
        <f>IF(J179="","",J179)</f>
        <v/>
      </c>
      <c r="M179" s="170"/>
    </row>
    <row r="180" spans="1:13" ht="27" customHeight="1">
      <c r="A180" s="161"/>
      <c r="B180" s="189"/>
      <c r="C180" s="161"/>
      <c r="D180" s="161"/>
      <c r="E180" s="161"/>
      <c r="F180" s="161"/>
      <c r="G180" s="161"/>
      <c r="H180" s="218"/>
      <c r="I180" s="206"/>
      <c r="J180" s="210"/>
      <c r="K180" s="165"/>
      <c r="L180" s="210"/>
      <c r="M180" s="170"/>
    </row>
    <row r="181" spans="1:13" ht="27" customHeight="1">
      <c r="A181" s="161" t="s">
        <v>351</v>
      </c>
      <c r="B181" s="161"/>
      <c r="C181" s="161"/>
      <c r="D181" s="216"/>
      <c r="E181" s="161"/>
      <c r="F181" s="229"/>
      <c r="G181" s="161"/>
      <c r="H181" s="218"/>
      <c r="I181" s="207"/>
      <c r="J181" s="207"/>
      <c r="K181" s="207"/>
      <c r="L181" s="207"/>
      <c r="M181" s="170"/>
    </row>
    <row r="182" spans="1:13" ht="27" customHeight="1">
      <c r="A182" s="178" t="s">
        <v>293</v>
      </c>
      <c r="B182" s="161"/>
      <c r="C182" s="161"/>
      <c r="D182" s="161"/>
      <c r="E182" s="161"/>
      <c r="F182" s="229"/>
      <c r="G182" s="189"/>
      <c r="H182" s="207"/>
      <c r="I182" s="207"/>
      <c r="J182" s="207"/>
      <c r="K182" s="207"/>
      <c r="L182" s="207"/>
      <c r="M182" s="170"/>
    </row>
    <row r="183" spans="1:13" ht="27" customHeight="1">
      <c r="A183" s="161"/>
      <c r="B183" s="161"/>
      <c r="C183" s="161"/>
      <c r="D183" s="161"/>
      <c r="E183" s="161"/>
      <c r="F183" s="161"/>
      <c r="G183" s="161"/>
      <c r="H183" s="207"/>
      <c r="I183" s="207"/>
      <c r="J183" s="207"/>
      <c r="K183" s="207"/>
      <c r="L183" s="207"/>
      <c r="M183" s="170"/>
    </row>
    <row r="184" spans="1:13" ht="27" customHeight="1" thickBot="1">
      <c r="A184" s="194" t="s">
        <v>297</v>
      </c>
      <c r="B184" s="161" t="s">
        <v>340</v>
      </c>
      <c r="C184" s="161"/>
      <c r="D184" s="161"/>
      <c r="E184" s="161"/>
      <c r="F184" s="161"/>
      <c r="G184" s="161"/>
      <c r="H184" s="217"/>
      <c r="I184" s="207"/>
      <c r="J184" s="164"/>
      <c r="K184" s="165"/>
      <c r="L184" s="166" t="str">
        <f>IF(J184="","",J184)</f>
        <v/>
      </c>
      <c r="M184" s="170"/>
    </row>
    <row r="185" spans="1:13" ht="27" customHeight="1" thickBot="1">
      <c r="A185" s="194" t="s">
        <v>297</v>
      </c>
      <c r="B185" s="161" t="s">
        <v>296</v>
      </c>
      <c r="C185" s="161"/>
      <c r="D185" s="161"/>
      <c r="E185" s="161"/>
      <c r="F185" s="161"/>
      <c r="G185" s="161"/>
      <c r="H185" s="217"/>
      <c r="I185" s="207"/>
      <c r="J185" s="164"/>
      <c r="K185" s="165"/>
      <c r="L185" s="166" t="str">
        <f>IF(J185="","",J185)</f>
        <v/>
      </c>
      <c r="M185" s="170"/>
    </row>
    <row r="186" spans="1:13" ht="27" customHeight="1" thickBot="1">
      <c r="A186" s="194" t="s">
        <v>27</v>
      </c>
      <c r="B186" s="161" t="s">
        <v>62</v>
      </c>
      <c r="C186" s="161"/>
      <c r="D186" s="161"/>
      <c r="E186" s="161"/>
      <c r="F186" s="161"/>
      <c r="G186" s="161"/>
      <c r="H186" s="217"/>
      <c r="I186" s="207"/>
      <c r="J186" s="164"/>
      <c r="K186" s="165"/>
      <c r="L186" s="166" t="str">
        <f>IF(J186="","",J186)</f>
        <v/>
      </c>
      <c r="M186" s="170"/>
    </row>
    <row r="187" spans="1:13" ht="27" customHeight="1">
      <c r="A187" s="161"/>
      <c r="B187" s="179"/>
      <c r="C187" s="161"/>
      <c r="D187" s="161"/>
      <c r="E187" s="161"/>
      <c r="F187" s="161"/>
      <c r="G187" s="161"/>
      <c r="H187" s="207"/>
      <c r="I187" s="207"/>
      <c r="J187" s="209"/>
      <c r="K187" s="165"/>
      <c r="L187" s="206"/>
      <c r="M187" s="170"/>
    </row>
    <row r="188" spans="1:13" ht="27" customHeight="1" thickBot="1">
      <c r="A188" s="179"/>
      <c r="B188" s="189" t="s">
        <v>65</v>
      </c>
      <c r="C188" s="161"/>
      <c r="D188" s="161"/>
      <c r="E188" s="161"/>
      <c r="F188" s="161"/>
      <c r="G188" s="161"/>
      <c r="H188" s="218"/>
      <c r="I188" s="207"/>
      <c r="J188" s="219" t="str">
        <f>IF(SUM(J184:J186)=0,"",SUM(J184:J186))</f>
        <v/>
      </c>
      <c r="K188" s="165"/>
      <c r="L188" s="166" t="str">
        <f>IF(SUM(L184:L186)=0,"",SUM(L184:L186))</f>
        <v/>
      </c>
      <c r="M188" s="170"/>
    </row>
    <row r="189" spans="1:13" ht="27" customHeight="1">
      <c r="A189" s="179"/>
      <c r="B189" s="189"/>
      <c r="C189" s="161"/>
      <c r="D189" s="161"/>
      <c r="E189" s="161"/>
      <c r="F189" s="161"/>
      <c r="G189" s="161"/>
      <c r="H189" s="218"/>
      <c r="I189" s="207"/>
      <c r="J189" s="220"/>
      <c r="K189" s="207"/>
      <c r="L189" s="221"/>
      <c r="M189" s="170"/>
    </row>
    <row r="190" spans="1:13" ht="27" customHeight="1">
      <c r="A190" s="161" t="s">
        <v>352</v>
      </c>
      <c r="B190" s="161"/>
      <c r="C190" s="161"/>
      <c r="D190" s="161"/>
      <c r="E190" s="161"/>
      <c r="F190" s="161"/>
      <c r="G190" s="161"/>
      <c r="H190" s="207"/>
      <c r="I190" s="207"/>
      <c r="J190" s="207"/>
      <c r="K190" s="207"/>
      <c r="L190" s="207"/>
      <c r="M190" s="170"/>
    </row>
    <row r="191" spans="1:13" ht="27" customHeight="1">
      <c r="A191" s="178" t="s">
        <v>66</v>
      </c>
      <c r="B191" s="161"/>
      <c r="C191" s="161"/>
      <c r="D191" s="161"/>
      <c r="E191" s="179"/>
      <c r="F191" s="161"/>
      <c r="G191" s="161"/>
      <c r="H191" s="207"/>
      <c r="I191" s="207"/>
      <c r="J191" s="207"/>
      <c r="K191" s="207"/>
      <c r="L191" s="207"/>
      <c r="M191" s="170"/>
    </row>
    <row r="192" spans="1:13" ht="27" customHeight="1">
      <c r="A192" s="179"/>
      <c r="B192" s="179"/>
      <c r="C192" s="179"/>
      <c r="D192" s="179"/>
      <c r="E192" s="179"/>
      <c r="F192" s="179"/>
      <c r="G192" s="179"/>
      <c r="H192" s="222"/>
      <c r="I192" s="222"/>
      <c r="J192" s="222"/>
      <c r="K192" s="222"/>
      <c r="L192" s="222"/>
      <c r="M192" s="170"/>
    </row>
    <row r="193" spans="1:14" ht="27" customHeight="1" thickBot="1">
      <c r="A193" s="161"/>
      <c r="B193" s="161" t="s">
        <v>353</v>
      </c>
      <c r="C193" s="161"/>
      <c r="D193" s="161"/>
      <c r="E193" s="161"/>
      <c r="F193" s="161"/>
      <c r="G193" s="161"/>
      <c r="H193" s="223" t="str">
        <f>IF((H128+H148+H170)=0,"",H128+H148+H170)</f>
        <v/>
      </c>
      <c r="I193" s="206"/>
      <c r="J193" s="223" t="str">
        <f>IF((J128+J148+J170+J179+J188)=0,"",J128+J148+J170+J179+J188)</f>
        <v/>
      </c>
      <c r="K193" s="206"/>
      <c r="L193" s="223" t="str">
        <f>IF(H193="","",H193+J193)</f>
        <v/>
      </c>
      <c r="M193" s="170"/>
    </row>
    <row r="194" spans="1:14" ht="27" customHeight="1" thickTop="1">
      <c r="A194" s="224" t="str">
        <f>IF($L193="","",IF($L193=$L27,"","YOU MAY HAVE AN ERROR.  TOTAL SOURCES DO NOT EQUAL TOTAL USES.  PLEASE EXPLAIN AT EXHIBIT A."))</f>
        <v/>
      </c>
      <c r="B194" s="161"/>
      <c r="C194" s="161"/>
      <c r="D194" s="161"/>
      <c r="E194" s="179"/>
      <c r="F194" s="161"/>
      <c r="G194" s="161"/>
      <c r="H194" s="161"/>
      <c r="I194" s="161"/>
      <c r="J194" s="161"/>
      <c r="K194" s="161"/>
      <c r="L194" s="161"/>
      <c r="M194" s="170"/>
    </row>
    <row r="195" spans="1:14" ht="27" customHeight="1">
      <c r="A195" s="194" t="s">
        <v>27</v>
      </c>
      <c r="B195" s="161" t="s">
        <v>34</v>
      </c>
      <c r="C195" s="161"/>
      <c r="D195" s="161"/>
      <c r="E195" s="179"/>
      <c r="F195" s="161"/>
      <c r="G195" s="161"/>
      <c r="H195" s="161"/>
      <c r="I195" s="161"/>
      <c r="J195" s="161"/>
      <c r="K195" s="161"/>
      <c r="L195" s="161"/>
      <c r="M195" s="170"/>
    </row>
    <row r="196" spans="1:14" ht="55.5" customHeight="1">
      <c r="A196" s="227" t="s">
        <v>297</v>
      </c>
      <c r="B196" s="302" t="s">
        <v>342</v>
      </c>
      <c r="C196" s="302"/>
      <c r="D196" s="302"/>
      <c r="E196" s="302"/>
      <c r="F196" s="302"/>
      <c r="G196" s="302"/>
      <c r="H196" s="302"/>
      <c r="I196" s="302"/>
      <c r="J196" s="302"/>
      <c r="K196" s="302"/>
      <c r="L196" s="302"/>
      <c r="M196" s="302"/>
    </row>
    <row r="197" spans="1:14" ht="27" customHeight="1">
      <c r="A197" s="194"/>
      <c r="B197" s="229"/>
      <c r="C197" s="161"/>
      <c r="D197" s="161"/>
      <c r="E197" s="179"/>
      <c r="F197" s="161"/>
      <c r="G197" s="161"/>
      <c r="H197" s="161"/>
      <c r="I197" s="161"/>
      <c r="J197" s="161"/>
      <c r="K197" s="161"/>
      <c r="L197" s="294" t="str">
        <f>"Application #: "&amp;IF(COSTS!$K$6="","",COSTS!$K$6)</f>
        <v xml:space="preserve">Application #: </v>
      </c>
      <c r="M197" s="170"/>
    </row>
    <row r="198" spans="1:14" ht="27" customHeight="1">
      <c r="A198" s="161" t="s">
        <v>67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75"/>
      <c r="N198" s="1"/>
    </row>
    <row r="199" spans="1:14" ht="27" customHeight="1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75"/>
      <c r="N199" s="1"/>
    </row>
    <row r="200" spans="1:14" ht="27" customHeight="1">
      <c r="A200" s="180" t="s">
        <v>68</v>
      </c>
      <c r="B200" s="161" t="s">
        <v>69</v>
      </c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75"/>
      <c r="N200" s="1"/>
    </row>
    <row r="201" spans="1:14" ht="27" customHeight="1" thickBot="1">
      <c r="A201" s="161"/>
      <c r="B201" s="161" t="s">
        <v>70</v>
      </c>
      <c r="C201" s="161"/>
      <c r="D201" s="225" t="str">
        <f>IF(L48="","","Please type in an explanation here.")</f>
        <v/>
      </c>
      <c r="E201" s="225"/>
      <c r="F201" s="225"/>
      <c r="G201" s="225"/>
      <c r="H201" s="225"/>
      <c r="I201" s="225"/>
      <c r="J201" s="225"/>
      <c r="K201" s="225"/>
      <c r="L201" s="225"/>
      <c r="M201" s="175"/>
      <c r="N201" s="1"/>
    </row>
    <row r="202" spans="1:14" ht="27" customHeight="1">
      <c r="A202" s="161"/>
      <c r="B202" s="161"/>
      <c r="C202" s="161"/>
      <c r="D202" s="231"/>
      <c r="E202" s="231"/>
      <c r="F202" s="231"/>
      <c r="G202" s="231"/>
      <c r="H202" s="231"/>
      <c r="I202" s="231"/>
      <c r="J202" s="231"/>
      <c r="K202" s="231"/>
      <c r="L202" s="231"/>
      <c r="M202" s="175"/>
      <c r="N202" s="1"/>
    </row>
    <row r="203" spans="1:14" ht="27" customHeight="1" thickBot="1">
      <c r="A203" s="161"/>
      <c r="B203" s="225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175"/>
      <c r="N203" s="1"/>
    </row>
    <row r="204" spans="1:14" ht="27" customHeight="1">
      <c r="A204" s="161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175"/>
      <c r="N204" s="1"/>
    </row>
    <row r="205" spans="1:14" ht="27" customHeight="1" thickBot="1">
      <c r="A205" s="161"/>
      <c r="B205" s="225"/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  <c r="M205" s="175"/>
      <c r="N205" s="1"/>
    </row>
    <row r="206" spans="1:14" ht="27" customHeight="1">
      <c r="A206" s="161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175"/>
      <c r="N206" s="1"/>
    </row>
    <row r="207" spans="1:14" ht="27" customHeight="1" thickBot="1">
      <c r="A207" s="161"/>
      <c r="B207" s="225"/>
      <c r="C207" s="225"/>
      <c r="D207" s="225"/>
      <c r="E207" s="225"/>
      <c r="F207" s="225"/>
      <c r="G207" s="225"/>
      <c r="H207" s="225"/>
      <c r="I207" s="225"/>
      <c r="J207" s="225"/>
      <c r="K207" s="225"/>
      <c r="L207" s="225"/>
      <c r="M207" s="175"/>
      <c r="N207" s="1"/>
    </row>
    <row r="208" spans="1:14" ht="27" customHeight="1">
      <c r="A208" s="161"/>
      <c r="B208" s="161"/>
      <c r="C208" s="161"/>
      <c r="D208" s="231"/>
      <c r="E208" s="231"/>
      <c r="F208" s="231"/>
      <c r="G208" s="231"/>
      <c r="H208" s="231"/>
      <c r="I208" s="231"/>
      <c r="J208" s="231"/>
      <c r="K208" s="231"/>
      <c r="L208" s="231"/>
      <c r="M208" s="175"/>
      <c r="N208" s="1"/>
    </row>
    <row r="209" spans="1:14" ht="27" customHeight="1" thickBot="1">
      <c r="A209" s="161"/>
      <c r="B209" s="161" t="s">
        <v>71</v>
      </c>
      <c r="C209" s="225" t="str">
        <f>IF(L55="","","Please type in an explanation here.")</f>
        <v/>
      </c>
      <c r="D209" s="226"/>
      <c r="E209" s="226"/>
      <c r="F209" s="226"/>
      <c r="G209" s="226"/>
      <c r="H209" s="226"/>
      <c r="I209" s="226"/>
      <c r="J209" s="226"/>
      <c r="K209" s="226"/>
      <c r="L209" s="226"/>
      <c r="M209" s="175"/>
      <c r="N209" s="1"/>
    </row>
    <row r="210" spans="1:14" ht="27" customHeight="1">
      <c r="A210" s="161"/>
      <c r="B210" s="16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175"/>
      <c r="N210" s="1"/>
    </row>
    <row r="211" spans="1:14" ht="27" customHeight="1" thickBot="1">
      <c r="A211" s="161"/>
      <c r="B211" s="225"/>
      <c r="C211" s="225"/>
      <c r="D211" s="225"/>
      <c r="E211" s="225"/>
      <c r="F211" s="225"/>
      <c r="G211" s="225"/>
      <c r="H211" s="225"/>
      <c r="I211" s="225"/>
      <c r="J211" s="225"/>
      <c r="K211" s="225"/>
      <c r="L211" s="225"/>
      <c r="M211" s="175"/>
      <c r="N211" s="1"/>
    </row>
    <row r="212" spans="1:14" ht="27" customHeight="1">
      <c r="A212" s="161"/>
      <c r="B212" s="233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175"/>
      <c r="N212" s="1"/>
    </row>
    <row r="213" spans="1:14" ht="27" customHeight="1" thickBot="1">
      <c r="A213" s="161"/>
      <c r="B213" s="225"/>
      <c r="C213" s="225"/>
      <c r="D213" s="225"/>
      <c r="E213" s="225"/>
      <c r="F213" s="225"/>
      <c r="G213" s="225"/>
      <c r="H213" s="225"/>
      <c r="I213" s="225"/>
      <c r="J213" s="225"/>
      <c r="K213" s="225"/>
      <c r="L213" s="225"/>
      <c r="M213" s="175"/>
      <c r="N213" s="1"/>
    </row>
    <row r="214" spans="1:14" ht="27" customHeight="1">
      <c r="A214" s="180" t="s">
        <v>72</v>
      </c>
      <c r="B214" s="161" t="s">
        <v>73</v>
      </c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75"/>
      <c r="N214" s="1"/>
    </row>
    <row r="215" spans="1:14" ht="27" customHeight="1" thickBot="1">
      <c r="A215" s="161"/>
      <c r="B215" s="161" t="s">
        <v>74</v>
      </c>
      <c r="C215" s="161"/>
      <c r="D215" s="225" t="str">
        <f>IF(L93="","","You need to type in an explanation here")</f>
        <v/>
      </c>
      <c r="E215" s="225"/>
      <c r="F215" s="225"/>
      <c r="G215" s="225"/>
      <c r="H215" s="225"/>
      <c r="I215" s="225"/>
      <c r="J215" s="225"/>
      <c r="K215" s="225"/>
      <c r="L215" s="225"/>
      <c r="M215" s="175"/>
      <c r="N215" s="1"/>
    </row>
    <row r="216" spans="1:14" ht="27" customHeight="1">
      <c r="A216" s="161"/>
      <c r="B216" s="179"/>
      <c r="C216" s="179"/>
      <c r="D216" s="234"/>
      <c r="E216" s="234"/>
      <c r="F216" s="234"/>
      <c r="G216" s="234"/>
      <c r="H216" s="234"/>
      <c r="I216" s="234"/>
      <c r="J216" s="234"/>
      <c r="K216" s="234"/>
      <c r="L216" s="234"/>
      <c r="M216" s="175"/>
      <c r="N216" s="1"/>
    </row>
    <row r="217" spans="1:14" ht="27" customHeight="1" thickBot="1">
      <c r="A217" s="161"/>
      <c r="B217" s="225"/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  <c r="M217" s="175"/>
      <c r="N217" s="1"/>
    </row>
    <row r="218" spans="1:14" ht="27" customHeight="1">
      <c r="A218" s="161"/>
      <c r="B218" s="233"/>
      <c r="C218" s="233"/>
      <c r="D218" s="233"/>
      <c r="E218" s="233"/>
      <c r="F218" s="233"/>
      <c r="G218" s="233"/>
      <c r="H218" s="233"/>
      <c r="I218" s="233"/>
      <c r="J218" s="233"/>
      <c r="K218" s="233"/>
      <c r="L218" s="233"/>
      <c r="M218" s="175"/>
      <c r="N218" s="1"/>
    </row>
    <row r="219" spans="1:14" ht="27" customHeight="1" thickBot="1">
      <c r="A219" s="179"/>
      <c r="B219" s="225"/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  <c r="M219" s="175"/>
      <c r="N219" s="1"/>
    </row>
    <row r="220" spans="1:14" ht="27" customHeight="1">
      <c r="A220" s="161"/>
      <c r="B220" s="233"/>
      <c r="C220" s="233"/>
      <c r="D220" s="233"/>
      <c r="E220" s="233"/>
      <c r="F220" s="233"/>
      <c r="G220" s="233"/>
      <c r="H220" s="233"/>
      <c r="I220" s="233"/>
      <c r="J220" s="233"/>
      <c r="K220" s="233"/>
      <c r="L220" s="233"/>
      <c r="M220" s="175"/>
      <c r="N220" s="1"/>
    </row>
    <row r="221" spans="1:14" ht="27" customHeight="1" thickBot="1">
      <c r="A221" s="161"/>
      <c r="B221" s="225"/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  <c r="M221" s="175"/>
      <c r="N221" s="1"/>
    </row>
    <row r="222" spans="1:14" ht="27" customHeight="1">
      <c r="A222" s="161"/>
      <c r="B222" s="161" t="s">
        <v>355</v>
      </c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75"/>
      <c r="N222" s="1"/>
    </row>
    <row r="223" spans="1:14" ht="27" customHeight="1">
      <c r="A223" s="161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5"/>
    </row>
    <row r="224" spans="1:14" ht="27" customHeight="1" thickBot="1">
      <c r="A224" s="161"/>
      <c r="B224" s="225" t="str">
        <f>IF(L104="","","Please type in an explanation here.")</f>
        <v/>
      </c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  <c r="M224" s="175"/>
    </row>
    <row r="225" spans="1:13" ht="27" customHeight="1">
      <c r="A225" s="161"/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175"/>
    </row>
    <row r="226" spans="1:13" ht="27" customHeight="1" thickBot="1">
      <c r="A226" s="161"/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9"/>
    </row>
    <row r="227" spans="1:13" ht="27" customHeight="1">
      <c r="A227" s="161"/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29"/>
    </row>
    <row r="228" spans="1:13" ht="27" customHeight="1" thickBot="1">
      <c r="A228" s="161"/>
      <c r="B228" s="225"/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9"/>
    </row>
    <row r="229" spans="1:13" ht="27" customHeight="1">
      <c r="A229" s="180" t="s">
        <v>75</v>
      </c>
      <c r="B229" s="161" t="s">
        <v>78</v>
      </c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75"/>
    </row>
    <row r="230" spans="1:13" ht="27" customHeight="1" thickBot="1">
      <c r="A230" s="161"/>
      <c r="B230" s="161" t="s">
        <v>71</v>
      </c>
      <c r="C230" s="225" t="str">
        <f>IF(L139="","","You will have to type in an explanation here")</f>
        <v/>
      </c>
      <c r="D230" s="225"/>
      <c r="E230" s="225"/>
      <c r="F230" s="225"/>
      <c r="G230" s="225"/>
      <c r="H230" s="225"/>
      <c r="I230" s="225"/>
      <c r="J230" s="225"/>
      <c r="K230" s="225"/>
      <c r="L230" s="225"/>
      <c r="M230" s="175"/>
    </row>
    <row r="231" spans="1:13" ht="27" customHeight="1">
      <c r="A231" s="161"/>
      <c r="B231" s="179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175"/>
    </row>
    <row r="232" spans="1:13" ht="27" customHeight="1" thickBot="1">
      <c r="A232" s="161"/>
      <c r="B232" s="225"/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175"/>
    </row>
    <row r="233" spans="1:13" ht="27" customHeight="1">
      <c r="A233" s="161"/>
      <c r="B233" s="233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175"/>
    </row>
    <row r="234" spans="1:13" ht="27" customHeight="1" thickBot="1">
      <c r="A234" s="161"/>
      <c r="B234" s="225"/>
      <c r="C234" s="225"/>
      <c r="D234" s="225"/>
      <c r="E234" s="225"/>
      <c r="F234" s="225"/>
      <c r="G234" s="225"/>
      <c r="H234" s="225"/>
      <c r="I234" s="225"/>
      <c r="J234" s="225"/>
      <c r="K234" s="225"/>
      <c r="L234" s="225"/>
      <c r="M234" s="175"/>
    </row>
    <row r="235" spans="1:13" ht="27" customHeight="1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75"/>
    </row>
    <row r="236" spans="1:13" ht="27" customHeight="1">
      <c r="A236" s="180" t="s">
        <v>77</v>
      </c>
      <c r="B236" s="161" t="s">
        <v>76</v>
      </c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75"/>
    </row>
    <row r="237" spans="1:13" ht="27" customHeight="1">
      <c r="A237" s="180"/>
      <c r="B237" s="161" t="s">
        <v>294</v>
      </c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75"/>
    </row>
    <row r="238" spans="1:13" ht="27" customHeight="1">
      <c r="A238" s="180"/>
      <c r="B238" s="161" t="s">
        <v>292</v>
      </c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75"/>
    </row>
    <row r="239" spans="1:13" ht="27" customHeight="1">
      <c r="A239" s="180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75"/>
    </row>
    <row r="240" spans="1:13" ht="27" customHeight="1" thickBot="1">
      <c r="A240" s="161"/>
      <c r="B240" s="225" t="str">
        <f>IF(L146="","","You will have to type in an explanation here")</f>
        <v/>
      </c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175"/>
    </row>
    <row r="241" spans="1:13" ht="27" customHeight="1">
      <c r="A241" s="161"/>
      <c r="B241" s="179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175"/>
    </row>
    <row r="242" spans="1:13" ht="27" customHeight="1" thickBot="1">
      <c r="A242" s="161"/>
      <c r="B242" s="225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175"/>
    </row>
    <row r="243" spans="1:13" ht="27" customHeight="1">
      <c r="A243" s="161"/>
      <c r="B243" s="233"/>
      <c r="C243" s="233"/>
      <c r="D243" s="233"/>
      <c r="E243" s="233"/>
      <c r="F243" s="233"/>
      <c r="G243" s="233"/>
      <c r="H243" s="233"/>
      <c r="I243" s="233"/>
      <c r="J243" s="233"/>
      <c r="K243" s="233"/>
      <c r="L243" s="233"/>
      <c r="M243" s="175"/>
    </row>
    <row r="244" spans="1:13" ht="27" customHeight="1" thickBot="1">
      <c r="A244" s="161"/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9"/>
    </row>
    <row r="245" spans="1:13" ht="27" customHeight="1">
      <c r="A245" s="161"/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29"/>
    </row>
    <row r="246" spans="1:13" ht="27" customHeight="1" thickBot="1">
      <c r="A246" s="161"/>
      <c r="B246" s="225"/>
      <c r="C246" s="225"/>
      <c r="D246" s="225"/>
      <c r="E246" s="225"/>
      <c r="F246" s="225"/>
      <c r="G246" s="225"/>
      <c r="H246" s="225"/>
      <c r="I246" s="225"/>
      <c r="J246" s="225"/>
      <c r="K246" s="225"/>
      <c r="L246" s="225"/>
      <c r="M246" s="229"/>
    </row>
    <row r="247" spans="1:13" ht="27" customHeight="1">
      <c r="A247" s="229"/>
      <c r="B247" s="229"/>
      <c r="C247" s="229"/>
      <c r="D247" s="229"/>
      <c r="E247" s="229"/>
      <c r="F247" s="229"/>
      <c r="G247" s="229"/>
      <c r="H247" s="229"/>
      <c r="I247" s="229"/>
      <c r="J247" s="229"/>
      <c r="K247" s="229"/>
      <c r="L247" s="229"/>
      <c r="M247" s="229"/>
    </row>
    <row r="248" spans="1:13" ht="27" customHeight="1">
      <c r="A248" s="180" t="s">
        <v>298</v>
      </c>
      <c r="B248" s="161" t="s">
        <v>299</v>
      </c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229"/>
    </row>
    <row r="249" spans="1:13" ht="27" customHeight="1">
      <c r="A249" s="180"/>
      <c r="B249" s="161" t="s">
        <v>302</v>
      </c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229"/>
    </row>
    <row r="250" spans="1:13" ht="27" customHeight="1">
      <c r="A250" s="180"/>
      <c r="B250" s="161" t="s">
        <v>300</v>
      </c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229"/>
    </row>
    <row r="251" spans="1:13" ht="27" customHeight="1">
      <c r="A251" s="180"/>
      <c r="B251" s="161" t="s">
        <v>301</v>
      </c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229"/>
    </row>
    <row r="252" spans="1:13" ht="27" customHeight="1">
      <c r="A252" s="180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229"/>
    </row>
    <row r="253" spans="1:13" ht="27" customHeight="1" thickBot="1">
      <c r="A253" s="161"/>
      <c r="B253" s="225" t="str">
        <f>IF(L158="","","You will have to type in an explanation here")</f>
        <v/>
      </c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9"/>
    </row>
    <row r="254" spans="1:13" ht="27" customHeight="1">
      <c r="A254" s="161"/>
      <c r="B254" s="179"/>
      <c r="C254" s="234"/>
      <c r="D254" s="234"/>
      <c r="E254" s="234"/>
      <c r="F254" s="234"/>
      <c r="G254" s="234"/>
      <c r="H254" s="234"/>
      <c r="I254" s="234"/>
      <c r="J254" s="234"/>
      <c r="K254" s="234"/>
      <c r="L254" s="234"/>
      <c r="M254" s="229"/>
    </row>
    <row r="255" spans="1:13" ht="27" customHeight="1" thickBot="1">
      <c r="A255" s="161"/>
      <c r="B255" s="225"/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9"/>
    </row>
    <row r="256" spans="1:13" ht="27" customHeight="1">
      <c r="A256" s="161"/>
      <c r="B256" s="233"/>
      <c r="C256" s="233"/>
      <c r="D256" s="233"/>
      <c r="E256" s="233"/>
      <c r="F256" s="233"/>
      <c r="G256" s="233"/>
      <c r="H256" s="233"/>
      <c r="I256" s="233"/>
      <c r="J256" s="233"/>
      <c r="K256" s="233"/>
      <c r="L256" s="233"/>
      <c r="M256" s="229"/>
    </row>
    <row r="257" spans="1:13" ht="27" customHeight="1" thickBot="1">
      <c r="A257" s="161"/>
      <c r="B257" s="225"/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9"/>
    </row>
    <row r="258" spans="1:13" ht="27" customHeight="1">
      <c r="A258" s="161"/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29"/>
    </row>
    <row r="259" spans="1:13" ht="27" customHeight="1" thickBot="1">
      <c r="A259" s="161"/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9"/>
    </row>
    <row r="260" spans="1:13">
      <c r="A260" s="229"/>
      <c r="B260" s="229"/>
      <c r="C260" s="229"/>
      <c r="D260" s="229"/>
      <c r="E260" s="229"/>
      <c r="F260" s="229"/>
      <c r="G260" s="229"/>
      <c r="H260" s="229"/>
      <c r="I260" s="229"/>
      <c r="J260" s="229"/>
      <c r="K260" s="229"/>
      <c r="L260" s="229"/>
      <c r="M260" s="229"/>
    </row>
    <row r="270" spans="1:13" ht="21.95" customHeight="1"/>
    <row r="271" spans="1:13" ht="21.95" customHeight="1"/>
    <row r="272" spans="1:13" ht="21.95" customHeight="1"/>
    <row r="273" ht="21.95" customHeight="1"/>
    <row r="274" ht="21.95" customHeight="1"/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5.9" customHeight="1"/>
    <row r="381" ht="25.9" customHeight="1"/>
    <row r="382" ht="25.9" customHeight="1"/>
  </sheetData>
  <mergeCells count="5">
    <mergeCell ref="A2:M2"/>
    <mergeCell ref="A3:M3"/>
    <mergeCell ref="B196:M196"/>
    <mergeCell ref="C6:H6"/>
    <mergeCell ref="K6:L6"/>
  </mergeCells>
  <phoneticPr fontId="0" type="noConversion"/>
  <dataValidations xWindow="455" yWindow="385" count="1">
    <dataValidation type="whole" allowBlank="1" showInputMessage="1" showErrorMessage="1" error="Please enter a whole number." sqref="I176:J177 H78:J104 I48:I55 H47:H55 J145:J146 H112:J120 J47:J55 H165:J168 H61:J63 H145:H146 H16:H25 J184:J186">
      <formula1>0</formula1>
      <formula2>100000000</formula2>
    </dataValidation>
  </dataValidations>
  <pageMargins left="0.5" right="0.25" top="0.5" bottom="0.5" header="0.5" footer="0.4"/>
  <pageSetup scale="42" orientation="portrait" r:id="rId1"/>
  <headerFooter alignWithMargins="0">
    <oddHeader xml:space="preserve">&amp;R&amp;14
</oddHeader>
    <oddFooter>&amp;LHC Development Final Cost Certification (DFCC)&amp;RPage &amp;P</oddFooter>
  </headerFooter>
  <rowBreaks count="4" manualBreakCount="4">
    <brk id="69" max="16383" man="1"/>
    <brk id="130" max="12" man="1"/>
    <brk id="196" max="16383" man="1"/>
    <brk id="3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342" t="s">
        <v>163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164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138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166</v>
      </c>
      <c r="B5" s="144" t="str">
        <f>IF(COSTS!C6="","",COSTS!C6)</f>
        <v/>
      </c>
      <c r="C5" s="12"/>
      <c r="D5" s="12"/>
      <c r="E5" s="12"/>
      <c r="F5" s="12"/>
      <c r="G5" s="46"/>
      <c r="H5" s="294" t="str">
        <f>"Application #: "&amp;IF(COSTS!$K$6="","",COSTS!$K$6)</f>
        <v xml:space="preserve">Application #: </v>
      </c>
      <c r="I5" s="12"/>
    </row>
    <row r="6" spans="1:9" ht="24" thickBot="1">
      <c r="A6" s="36" t="s">
        <v>167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168</v>
      </c>
      <c r="B7" s="155" t="str">
        <f>IF('EXHIBIT C'!B7="","",'EXHIBIT C'!B7)</f>
        <v/>
      </c>
      <c r="C7" s="46" t="s">
        <v>169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125</v>
      </c>
      <c r="D9" s="17" t="s">
        <v>126</v>
      </c>
      <c r="E9" s="39" t="s">
        <v>5</v>
      </c>
      <c r="F9" s="38" t="s">
        <v>179</v>
      </c>
      <c r="G9" s="38" t="s">
        <v>172</v>
      </c>
      <c r="H9" s="17" t="s">
        <v>131</v>
      </c>
      <c r="I9" s="40" t="s">
        <v>131</v>
      </c>
    </row>
    <row r="10" spans="1:9">
      <c r="A10" s="41" t="s">
        <v>256</v>
      </c>
      <c r="B10" s="18" t="s">
        <v>128</v>
      </c>
      <c r="C10" s="19" t="s">
        <v>129</v>
      </c>
      <c r="D10" s="18" t="s">
        <v>181</v>
      </c>
      <c r="E10" s="19" t="s">
        <v>134</v>
      </c>
      <c r="F10" s="41" t="s">
        <v>180</v>
      </c>
      <c r="G10" s="41" t="s">
        <v>134</v>
      </c>
      <c r="H10" s="18" t="s">
        <v>135</v>
      </c>
      <c r="I10" s="42" t="s">
        <v>136</v>
      </c>
    </row>
    <row r="11" spans="1:9" ht="24" thickBot="1">
      <c r="A11" s="43"/>
      <c r="B11" s="20"/>
      <c r="C11" s="44" t="s">
        <v>132</v>
      </c>
      <c r="D11" s="20" t="s">
        <v>182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110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330"/>
      <c r="B44" s="167"/>
      <c r="C44" s="331"/>
      <c r="D44" s="332"/>
      <c r="E44" s="167"/>
      <c r="F44" s="167"/>
      <c r="G44" s="333"/>
      <c r="H44" s="330"/>
      <c r="I44" s="333"/>
    </row>
    <row r="45" spans="1:9">
      <c r="A45" s="334"/>
      <c r="B45" s="335"/>
      <c r="C45" s="335"/>
      <c r="D45" s="335"/>
      <c r="E45" s="334" t="s">
        <v>258</v>
      </c>
      <c r="F45" s="335"/>
      <c r="G45" s="335"/>
      <c r="H45" s="335"/>
      <c r="I45" s="335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343" t="s">
        <v>174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</row>
    <row r="3" spans="1:23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</row>
    <row r="4" spans="1:23">
      <c r="A4" s="348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</row>
    <row r="5" spans="1:23">
      <c r="A5" s="345" t="s">
        <v>233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</row>
    <row r="6" spans="1:23">
      <c r="A6" s="345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7"/>
      <c r="R6" s="347"/>
      <c r="S6" s="347"/>
      <c r="T6" s="347"/>
      <c r="U6" s="347"/>
      <c r="V6" s="347"/>
      <c r="W6" s="347"/>
    </row>
    <row r="7" spans="1:23" ht="24" thickBot="1">
      <c r="A7" s="345" t="s">
        <v>356</v>
      </c>
      <c r="B7" s="346"/>
      <c r="C7" s="346"/>
      <c r="D7" s="295"/>
      <c r="E7" s="295"/>
      <c r="F7" s="314"/>
      <c r="G7" s="314"/>
      <c r="H7" s="314"/>
      <c r="I7" s="314"/>
      <c r="J7" s="314"/>
      <c r="K7" s="345" t="s">
        <v>192</v>
      </c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193</v>
      </c>
      <c r="D9" s="87" t="s">
        <v>194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15"/>
      <c r="B10" s="316"/>
      <c r="C10" s="316"/>
      <c r="D10" s="316"/>
      <c r="E10" s="87" t="s">
        <v>195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197</v>
      </c>
      <c r="D13" s="87" t="s">
        <v>198</v>
      </c>
      <c r="E13" s="87"/>
      <c r="F13" s="87"/>
      <c r="G13" s="87"/>
      <c r="H13" s="87"/>
      <c r="I13" s="87"/>
      <c r="J13" s="87"/>
      <c r="K13" s="319"/>
      <c r="L13" s="316"/>
      <c r="M13" s="316"/>
      <c r="N13" s="316"/>
      <c r="O13" s="316"/>
      <c r="P13" s="316"/>
      <c r="Q13" s="87" t="s">
        <v>199</v>
      </c>
      <c r="R13" s="87"/>
      <c r="S13" s="87"/>
      <c r="T13" s="87"/>
      <c r="U13" s="87"/>
      <c r="V13" s="87"/>
      <c r="W13" s="87"/>
    </row>
    <row r="14" spans="1:23" ht="24" thickBot="1">
      <c r="A14" s="87" t="s">
        <v>191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19"/>
      <c r="T14" s="316"/>
      <c r="U14" s="316"/>
      <c r="V14" s="316"/>
      <c r="W14" s="87"/>
    </row>
    <row r="15" spans="1:23">
      <c r="A15" s="87" t="s">
        <v>200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96"/>
      <c r="I16" s="297"/>
      <c r="J16" s="297"/>
      <c r="K16" s="29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201</v>
      </c>
      <c r="D18" s="87" t="s">
        <v>202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203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204</v>
      </c>
      <c r="D21" s="87" t="s">
        <v>205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210</v>
      </c>
      <c r="D27" s="87" t="s">
        <v>211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212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213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214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216</v>
      </c>
      <c r="D33" s="87" t="s">
        <v>217</v>
      </c>
      <c r="E33" s="87"/>
      <c r="F33" s="87"/>
      <c r="G33" s="87"/>
      <c r="H33" s="87"/>
      <c r="I33" s="87"/>
      <c r="J33" s="87"/>
      <c r="K33" s="87"/>
      <c r="L33" s="87"/>
      <c r="M33" s="320"/>
      <c r="N33" s="316"/>
      <c r="O33" s="316"/>
      <c r="P33" s="316"/>
      <c r="Q33" s="87" t="s">
        <v>175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220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19"/>
      <c r="O40" s="319"/>
      <c r="P40" s="319"/>
      <c r="Q40" s="319"/>
      <c r="R40" s="319"/>
      <c r="S40" s="319"/>
      <c r="T40" s="87"/>
      <c r="U40" s="87"/>
      <c r="V40" s="87"/>
      <c r="W40" s="87"/>
    </row>
    <row r="41" spans="1:23">
      <c r="A41" s="87" t="s">
        <v>176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221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1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222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94</v>
      </c>
      <c r="B46" s="87"/>
      <c r="C46" s="87"/>
      <c r="D46" s="87"/>
      <c r="E46" s="87"/>
      <c r="F46" s="336">
        <f>'DEV.  DATA'!C85</f>
        <v>0</v>
      </c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223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100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177</v>
      </c>
      <c r="B51" s="82"/>
      <c r="C51" s="82"/>
      <c r="D51" s="82"/>
      <c r="E51" s="82"/>
      <c r="F51" s="82"/>
      <c r="G51" s="82"/>
      <c r="H51" s="318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>&amp;LHC Development Final Cost Certification (DFCC)&amp;RPage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92"/>
      <c r="G1" s="72"/>
      <c r="H1" s="294" t="str">
        <f>"Application #: "&amp;IF(COSTS!$K$6="","",COSTS!$K$6)</f>
        <v xml:space="preserve">Application #: </v>
      </c>
      <c r="I1" s="78"/>
    </row>
    <row r="2" spans="1:13">
      <c r="A2" s="236" t="s">
        <v>79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237"/>
      <c r="B3" s="237"/>
      <c r="C3" s="237"/>
      <c r="D3" s="237"/>
      <c r="E3" s="237"/>
      <c r="F3" s="237"/>
      <c r="G3" s="237"/>
      <c r="H3" s="237"/>
      <c r="I3" s="237"/>
      <c r="J3" s="48"/>
    </row>
    <row r="4" spans="1:13">
      <c r="A4" s="236" t="s">
        <v>80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238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>
      <c r="A6" s="79" t="s">
        <v>81</v>
      </c>
      <c r="B6" s="239"/>
      <c r="C6" s="351"/>
      <c r="D6" s="351"/>
      <c r="E6" s="351"/>
      <c r="F6" s="351"/>
      <c r="G6" s="351"/>
      <c r="H6" s="351"/>
      <c r="I6" s="237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376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377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378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237"/>
      <c r="B11" s="237"/>
      <c r="C11" s="237"/>
      <c r="D11" s="237"/>
      <c r="E11" s="237"/>
      <c r="F11" s="237"/>
      <c r="G11" s="237"/>
      <c r="H11" s="237"/>
      <c r="I11" s="237"/>
      <c r="J11" s="48"/>
    </row>
    <row r="12" spans="1:13" ht="24" thickBot="1">
      <c r="A12" s="79" t="s">
        <v>82</v>
      </c>
      <c r="B12" s="79"/>
      <c r="C12" s="103"/>
      <c r="D12" s="79" t="s">
        <v>224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240"/>
      <c r="D13" s="79" t="s">
        <v>288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79" t="s">
        <v>83</v>
      </c>
      <c r="B15" s="237"/>
      <c r="C15" s="237"/>
      <c r="D15" s="237"/>
      <c r="E15" s="237"/>
      <c r="F15" s="237"/>
      <c r="G15" s="237"/>
      <c r="H15" s="237"/>
      <c r="I15" s="237"/>
      <c r="J15" s="48"/>
    </row>
    <row r="16" spans="1:13">
      <c r="A16" s="237"/>
      <c r="B16" s="237"/>
      <c r="C16" s="237"/>
      <c r="D16" s="237"/>
      <c r="E16" s="237"/>
      <c r="F16" s="237"/>
      <c r="G16" s="237"/>
      <c r="H16" s="237"/>
      <c r="I16" s="237"/>
      <c r="J16" s="48"/>
    </row>
    <row r="17" spans="1:13" ht="24" thickBot="1">
      <c r="A17" s="237"/>
      <c r="B17" s="237"/>
      <c r="C17" s="237"/>
      <c r="D17" s="104"/>
      <c r="E17" s="78" t="s">
        <v>287</v>
      </c>
      <c r="F17" s="237"/>
      <c r="G17" s="237"/>
      <c r="H17" s="237"/>
      <c r="I17" s="237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86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379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228" t="s">
        <v>87</v>
      </c>
      <c r="B22" s="79" t="s">
        <v>244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237"/>
      <c r="B23" s="237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84</v>
      </c>
      <c r="G24" s="105"/>
      <c r="H24" s="79" t="s">
        <v>85</v>
      </c>
      <c r="I24" s="237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241"/>
      <c r="H25" s="79"/>
      <c r="I25" s="241"/>
      <c r="J25" s="47"/>
      <c r="K25" s="4"/>
      <c r="L25" s="4"/>
      <c r="M25" s="4"/>
    </row>
    <row r="26" spans="1:13" ht="24" thickBot="1">
      <c r="A26" s="79"/>
      <c r="B26" s="79" t="s">
        <v>88</v>
      </c>
      <c r="C26" s="79"/>
      <c r="D26" s="79"/>
      <c r="E26" s="106"/>
      <c r="F26" s="79" t="s">
        <v>89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90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232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84</v>
      </c>
      <c r="G31" s="105"/>
      <c r="H31" s="79" t="s">
        <v>85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241"/>
      <c r="F32" s="79"/>
      <c r="G32" s="241"/>
      <c r="H32" s="79"/>
      <c r="I32" s="79"/>
      <c r="J32" s="47"/>
      <c r="K32" s="4"/>
      <c r="L32" s="4"/>
      <c r="M32" s="4"/>
    </row>
    <row r="33" spans="1:13">
      <c r="A33" s="242" t="s">
        <v>91</v>
      </c>
      <c r="B33" s="237" t="s">
        <v>245</v>
      </c>
      <c r="C33" s="237"/>
      <c r="D33" s="237"/>
      <c r="E33" s="237"/>
      <c r="F33" s="237"/>
      <c r="G33" s="237"/>
      <c r="H33" s="237"/>
      <c r="I33" s="237"/>
      <c r="J33" s="48"/>
      <c r="K33" s="4"/>
      <c r="L33" s="4"/>
      <c r="M33" s="4"/>
    </row>
    <row r="34" spans="1:13">
      <c r="A34" s="237"/>
      <c r="B34" s="237" t="s">
        <v>183</v>
      </c>
      <c r="C34" s="237"/>
      <c r="D34" s="237"/>
      <c r="E34" s="237"/>
      <c r="F34" s="237"/>
      <c r="G34" s="237"/>
      <c r="H34" s="237"/>
      <c r="I34" s="237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84</v>
      </c>
      <c r="G35" s="105"/>
      <c r="H35" s="79" t="s">
        <v>85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242" t="s">
        <v>320</v>
      </c>
      <c r="B37" s="79" t="s">
        <v>243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228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228"/>
      <c r="B39" s="79"/>
      <c r="C39" s="79"/>
      <c r="D39" s="78"/>
      <c r="E39" s="105"/>
      <c r="F39" s="79" t="s">
        <v>84</v>
      </c>
      <c r="G39" s="105"/>
      <c r="H39" s="79" t="s">
        <v>85</v>
      </c>
      <c r="I39" s="79"/>
      <c r="J39" s="47"/>
      <c r="K39" s="4"/>
      <c r="L39" s="4"/>
      <c r="M39" s="4"/>
    </row>
    <row r="40" spans="1:13">
      <c r="A40" s="228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242" t="s">
        <v>323</v>
      </c>
      <c r="B41" s="79" t="s">
        <v>321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242"/>
      <c r="B42" s="79" t="s">
        <v>322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87" t="s">
        <v>325</v>
      </c>
      <c r="G44" s="280"/>
      <c r="H44" s="79" t="s">
        <v>92</v>
      </c>
      <c r="I44" s="79"/>
      <c r="J44" s="47"/>
      <c r="K44" s="4"/>
      <c r="L44" s="4"/>
      <c r="M44" s="4"/>
    </row>
    <row r="45" spans="1:13">
      <c r="A45" s="175"/>
      <c r="B45" s="175"/>
      <c r="C45" s="282"/>
      <c r="D45" s="79"/>
      <c r="E45" s="79"/>
      <c r="F45" s="79"/>
      <c r="G45" s="281"/>
      <c r="H45" s="79"/>
      <c r="I45" s="79"/>
      <c r="J45" s="47"/>
      <c r="K45" s="4"/>
      <c r="L45" s="4"/>
      <c r="M45" s="4"/>
    </row>
    <row r="46" spans="1:13">
      <c r="A46" s="283" t="s">
        <v>324</v>
      </c>
      <c r="B46" s="284" t="s">
        <v>359</v>
      </c>
      <c r="C46" s="175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75"/>
      <c r="B47" s="284" t="s">
        <v>360</v>
      </c>
      <c r="C47" s="285"/>
      <c r="D47" s="79"/>
      <c r="E47" s="79"/>
      <c r="F47" s="237"/>
      <c r="G47" s="237"/>
      <c r="H47" s="79"/>
      <c r="I47" s="237"/>
      <c r="J47" s="48"/>
      <c r="K47" s="4"/>
      <c r="L47" s="4"/>
      <c r="M47" s="9"/>
    </row>
    <row r="48" spans="1:13" ht="20.100000000000001" customHeight="1">
      <c r="A48" s="175"/>
      <c r="B48" s="167"/>
      <c r="C48" s="285"/>
      <c r="D48" s="79"/>
      <c r="E48" s="79"/>
      <c r="F48" s="243"/>
      <c r="G48" s="79"/>
      <c r="H48" s="79"/>
      <c r="I48" s="237"/>
      <c r="J48" s="48"/>
      <c r="K48" s="4"/>
      <c r="L48" s="4"/>
      <c r="M48" s="9"/>
    </row>
    <row r="49" spans="1:13" ht="24" thickBot="1">
      <c r="A49" s="175"/>
      <c r="B49" s="286"/>
      <c r="D49" s="79"/>
      <c r="E49" s="79"/>
      <c r="F49" s="288" t="s">
        <v>326</v>
      </c>
      <c r="G49" s="244" t="str">
        <f>IF(AND(G39="",E39=""),"",IF(G39="",100,'APPLIC. FRACT.'!D39*100))</f>
        <v/>
      </c>
      <c r="H49" s="79" t="s">
        <v>92</v>
      </c>
      <c r="I49" s="237"/>
      <c r="J49" s="48"/>
      <c r="K49" s="4"/>
      <c r="L49" s="4"/>
      <c r="M49" s="9"/>
    </row>
    <row r="50" spans="1:13">
      <c r="A50" s="175"/>
      <c r="B50" s="311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11"/>
      <c r="D50" s="311"/>
      <c r="E50" s="311"/>
      <c r="F50" s="311"/>
      <c r="G50" s="311"/>
      <c r="H50" s="311"/>
      <c r="I50" s="311"/>
      <c r="J50" s="47"/>
      <c r="K50" s="4"/>
      <c r="L50" s="4"/>
      <c r="M50" s="9"/>
    </row>
    <row r="51" spans="1:13">
      <c r="A51" s="175"/>
      <c r="B51" s="311"/>
      <c r="C51" s="311"/>
      <c r="D51" s="311"/>
      <c r="E51" s="311"/>
      <c r="F51" s="311"/>
      <c r="G51" s="311"/>
      <c r="H51" s="311"/>
      <c r="I51" s="311"/>
      <c r="J51" s="47"/>
      <c r="K51" s="4"/>
      <c r="L51" s="4"/>
      <c r="M51" s="9"/>
    </row>
    <row r="52" spans="1:13">
      <c r="A52" s="175"/>
      <c r="B52" s="311"/>
      <c r="C52" s="311"/>
      <c r="D52" s="311"/>
      <c r="E52" s="311"/>
      <c r="F52" s="311"/>
      <c r="G52" s="311"/>
      <c r="H52" s="311"/>
      <c r="I52" s="311"/>
      <c r="J52" s="47"/>
      <c r="K52" s="4"/>
      <c r="L52" s="4"/>
      <c r="M52" s="9"/>
    </row>
    <row r="53" spans="1:13">
      <c r="A53" s="242" t="s">
        <v>93</v>
      </c>
      <c r="B53" s="79" t="s">
        <v>305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306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307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225</v>
      </c>
      <c r="F57" s="105"/>
      <c r="G57" s="79" t="s">
        <v>85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241"/>
      <c r="E58" s="79"/>
      <c r="F58" s="241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308</v>
      </c>
      <c r="C59" s="93"/>
      <c r="D59" s="93"/>
      <c r="E59" s="93"/>
      <c r="F59" s="93"/>
      <c r="G59" s="93"/>
      <c r="H59" s="93"/>
      <c r="I59" s="245"/>
      <c r="K59" s="10"/>
      <c r="L59" s="10"/>
      <c r="M59" s="11"/>
    </row>
    <row r="60" spans="1:13">
      <c r="A60" s="93"/>
      <c r="B60" s="79" t="s">
        <v>311</v>
      </c>
      <c r="C60" s="93"/>
      <c r="D60" s="93"/>
      <c r="E60" s="93"/>
      <c r="F60" s="93"/>
      <c r="G60" s="93"/>
      <c r="H60" s="93"/>
      <c r="I60" s="245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45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225</v>
      </c>
      <c r="F62" s="105"/>
      <c r="G62" s="79" t="s">
        <v>85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45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94" t="str">
        <f>"Application #: "&amp;IF(COSTS!$K$6="","",COSTS!$K$6)</f>
        <v xml:space="preserve">Application #: </v>
      </c>
      <c r="I64" s="245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45"/>
      <c r="K65" s="10"/>
      <c r="L65" s="10"/>
      <c r="M65" s="11"/>
    </row>
    <row r="66" spans="1:13" ht="46.5" customHeight="1">
      <c r="A66" s="246" t="s">
        <v>229</v>
      </c>
      <c r="B66" s="306" t="s">
        <v>238</v>
      </c>
      <c r="C66" s="307"/>
      <c r="D66" s="307"/>
      <c r="E66" s="307"/>
      <c r="F66" s="307"/>
      <c r="G66" s="307"/>
      <c r="H66" s="307"/>
      <c r="I66" s="247"/>
      <c r="J66" s="50"/>
      <c r="K66" s="10"/>
      <c r="L66" s="10"/>
      <c r="M66" s="11"/>
    </row>
    <row r="67" spans="1:13">
      <c r="A67" s="242"/>
      <c r="B67" s="248"/>
      <c r="C67" s="249"/>
      <c r="D67" s="249"/>
      <c r="E67" s="249"/>
      <c r="F67" s="249"/>
      <c r="G67" s="245"/>
      <c r="H67" s="249"/>
      <c r="I67" s="247"/>
      <c r="J67" s="50"/>
      <c r="K67" s="10"/>
      <c r="L67" s="10"/>
      <c r="M67" s="11"/>
    </row>
    <row r="68" spans="1:13">
      <c r="A68" s="237"/>
      <c r="B68" s="79" t="s">
        <v>237</v>
      </c>
      <c r="C68" s="79"/>
      <c r="D68" s="79"/>
      <c r="E68" s="79"/>
      <c r="F68" s="79"/>
      <c r="G68" s="79"/>
      <c r="H68" s="79"/>
      <c r="I68" s="243"/>
      <c r="J68" s="48"/>
      <c r="M68" s="9"/>
    </row>
    <row r="69" spans="1:13">
      <c r="A69" s="237"/>
      <c r="B69" s="79"/>
      <c r="C69" s="79"/>
      <c r="D69" s="79"/>
      <c r="E69" s="79"/>
      <c r="F69" s="79"/>
      <c r="G69" s="78"/>
      <c r="H69" s="79"/>
      <c r="I69" s="243"/>
      <c r="J69" s="48"/>
      <c r="M69" s="9"/>
    </row>
    <row r="70" spans="1:13" ht="24" thickBot="1">
      <c r="A70" s="237"/>
      <c r="B70" s="78"/>
      <c r="C70" s="78"/>
      <c r="D70" s="78"/>
      <c r="E70" s="78"/>
      <c r="F70" s="78"/>
      <c r="G70" s="250" t="s">
        <v>230</v>
      </c>
      <c r="H70" s="309"/>
      <c r="I70" s="310"/>
      <c r="J70" s="48"/>
      <c r="M70" s="11"/>
    </row>
    <row r="71" spans="1:13">
      <c r="A71" s="237"/>
      <c r="B71" s="250"/>
      <c r="C71" s="251"/>
      <c r="D71" s="252"/>
      <c r="E71" s="78"/>
      <c r="F71" s="78"/>
      <c r="G71" s="78"/>
      <c r="H71" s="78"/>
      <c r="I71" s="78"/>
      <c r="J71" s="48"/>
      <c r="M71" s="11"/>
    </row>
    <row r="72" spans="1:13">
      <c r="A72" s="253"/>
      <c r="B72" s="254" t="s">
        <v>239</v>
      </c>
      <c r="C72" s="250"/>
      <c r="D72" s="250"/>
      <c r="E72" s="250"/>
      <c r="F72" s="250"/>
      <c r="G72" s="250"/>
      <c r="H72" s="78"/>
      <c r="I72" s="78"/>
      <c r="J72" s="48"/>
      <c r="M72" s="11"/>
    </row>
    <row r="73" spans="1:13">
      <c r="A73" s="250"/>
      <c r="B73" s="254" t="s">
        <v>240</v>
      </c>
      <c r="C73" s="251"/>
      <c r="D73" s="252"/>
      <c r="E73" s="78"/>
      <c r="F73" s="78"/>
      <c r="G73" s="78"/>
      <c r="H73" s="78"/>
      <c r="I73" s="78"/>
      <c r="J73" s="48"/>
      <c r="M73" s="11"/>
    </row>
    <row r="74" spans="1:13" ht="24" thickBot="1">
      <c r="A74" s="250"/>
      <c r="B74" s="250"/>
      <c r="C74" s="251"/>
      <c r="D74" s="252"/>
      <c r="E74" s="78"/>
      <c r="F74" s="78"/>
      <c r="G74" s="78"/>
      <c r="H74" s="268"/>
      <c r="I74" s="255" t="s">
        <v>101</v>
      </c>
      <c r="J74" s="48"/>
      <c r="M74" s="11"/>
    </row>
    <row r="75" spans="1:13">
      <c r="A75" s="250"/>
      <c r="B75" s="250"/>
      <c r="C75" s="251"/>
      <c r="D75" s="252"/>
      <c r="E75" s="78"/>
      <c r="F75" s="78"/>
      <c r="G75" s="78"/>
      <c r="H75" s="256"/>
      <c r="I75" s="255"/>
      <c r="J75" s="48"/>
      <c r="M75" s="11"/>
    </row>
    <row r="76" spans="1:13" ht="65.25" customHeight="1">
      <c r="A76" s="278" t="s">
        <v>241</v>
      </c>
      <c r="B76" s="308" t="s">
        <v>313</v>
      </c>
      <c r="C76" s="308"/>
      <c r="D76" s="308"/>
      <c r="E76" s="308"/>
      <c r="F76" s="308"/>
      <c r="G76" s="308"/>
      <c r="H76" s="308"/>
      <c r="I76" s="257"/>
      <c r="J76" s="48"/>
      <c r="M76" s="11"/>
    </row>
    <row r="77" spans="1:13" ht="43.5" customHeight="1" thickBot="1">
      <c r="A77" s="250"/>
      <c r="B77" s="250"/>
      <c r="C77" s="113"/>
      <c r="D77" s="258" t="s">
        <v>225</v>
      </c>
      <c r="E77" s="114"/>
      <c r="F77" s="259" t="s">
        <v>85</v>
      </c>
      <c r="G77" s="78"/>
      <c r="H77" s="256"/>
      <c r="I77" s="255"/>
      <c r="J77" s="48"/>
      <c r="M77" s="11"/>
    </row>
    <row r="78" spans="1:13" ht="23.25" customHeight="1">
      <c r="A78" s="250"/>
      <c r="B78" s="250"/>
      <c r="C78" s="251"/>
      <c r="D78" s="258"/>
      <c r="E78" s="260"/>
      <c r="F78" s="259"/>
      <c r="G78" s="78"/>
      <c r="H78" s="256"/>
      <c r="I78" s="255"/>
      <c r="J78" s="48"/>
      <c r="M78" s="11"/>
    </row>
    <row r="79" spans="1:13" ht="47.25" customHeight="1">
      <c r="A79" s="261" t="s">
        <v>234</v>
      </c>
      <c r="B79" s="305" t="s">
        <v>236</v>
      </c>
      <c r="C79" s="305"/>
      <c r="D79" s="305"/>
      <c r="E79" s="305"/>
      <c r="F79" s="305"/>
      <c r="G79" s="305"/>
      <c r="H79" s="305"/>
      <c r="I79" s="305"/>
      <c r="J79" s="48"/>
    </row>
    <row r="80" spans="1:13" ht="38.25" customHeight="1" thickBot="1">
      <c r="A80" s="261"/>
      <c r="B80" s="262" t="s">
        <v>230</v>
      </c>
      <c r="C80" s="109"/>
      <c r="D80" s="263" t="s">
        <v>235</v>
      </c>
      <c r="E80" s="339"/>
      <c r="F80" s="339"/>
      <c r="G80" s="339"/>
      <c r="H80" s="339"/>
      <c r="I80" s="264"/>
      <c r="J80" s="48"/>
    </row>
    <row r="81" spans="1:13" ht="36.75" customHeight="1" thickBot="1">
      <c r="A81" s="261"/>
      <c r="B81" s="262" t="s">
        <v>230</v>
      </c>
      <c r="C81" s="110"/>
      <c r="D81" s="263" t="s">
        <v>235</v>
      </c>
      <c r="E81" s="340"/>
      <c r="F81" s="340"/>
      <c r="G81" s="340"/>
      <c r="H81" s="340"/>
      <c r="I81" s="264"/>
      <c r="J81" s="48"/>
    </row>
    <row r="82" spans="1:13" ht="37.5" customHeight="1" thickBot="1">
      <c r="A82" s="261"/>
      <c r="B82" s="262" t="s">
        <v>230</v>
      </c>
      <c r="C82" s="111"/>
      <c r="D82" s="263" t="s">
        <v>235</v>
      </c>
      <c r="E82" s="340"/>
      <c r="F82" s="340"/>
      <c r="G82" s="340"/>
      <c r="H82" s="340"/>
      <c r="I82" s="264"/>
      <c r="J82" s="48"/>
    </row>
    <row r="83" spans="1:13" ht="37.5" customHeight="1" thickBot="1">
      <c r="A83" s="261"/>
      <c r="B83" s="262" t="s">
        <v>246</v>
      </c>
      <c r="C83" s="112" t="str">
        <f>IF(SUM(C80:C82)=0,"",SUM(C80:C82))</f>
        <v/>
      </c>
      <c r="D83" s="263"/>
      <c r="E83" s="260"/>
      <c r="F83" s="260"/>
      <c r="G83" s="265"/>
      <c r="H83" s="265"/>
      <c r="I83" s="264"/>
      <c r="J83" s="48"/>
    </row>
    <row r="84" spans="1:13" ht="47.25" customHeight="1" thickTop="1">
      <c r="A84" s="261"/>
      <c r="B84" s="264"/>
      <c r="C84" s="262"/>
      <c r="D84" s="265"/>
      <c r="E84" s="263"/>
      <c r="F84" s="265"/>
      <c r="G84" s="264"/>
      <c r="H84" s="264"/>
      <c r="I84" s="264"/>
      <c r="J84" s="48"/>
    </row>
    <row r="85" spans="1:13" ht="24" thickBot="1">
      <c r="A85" s="79" t="s">
        <v>94</v>
      </c>
      <c r="B85" s="79"/>
      <c r="C85" s="338"/>
      <c r="D85" s="338"/>
      <c r="E85" s="338"/>
      <c r="F85" s="338"/>
      <c r="G85" s="338"/>
      <c r="H85" s="338"/>
      <c r="I85" s="338"/>
      <c r="J85" s="48"/>
    </row>
    <row r="86" spans="1:13">
      <c r="A86" s="237"/>
      <c r="B86" s="79"/>
      <c r="C86" s="266"/>
      <c r="D86" s="266"/>
      <c r="E86" s="266"/>
      <c r="F86" s="266"/>
      <c r="G86" s="266"/>
      <c r="H86" s="266"/>
      <c r="I86" s="266"/>
    </row>
    <row r="87" spans="1:13" ht="24" thickBot="1">
      <c r="A87" s="79" t="s">
        <v>95</v>
      </c>
      <c r="B87" s="79"/>
      <c r="C87" s="338"/>
      <c r="D87" s="338"/>
      <c r="E87" s="338"/>
      <c r="F87" s="338"/>
      <c r="G87" s="338"/>
      <c r="H87" s="338"/>
      <c r="I87" s="338"/>
    </row>
    <row r="88" spans="1:13">
      <c r="A88" s="237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96</v>
      </c>
      <c r="B89" s="79"/>
      <c r="C89" s="338"/>
      <c r="D89" s="338"/>
      <c r="E89" s="338"/>
      <c r="F89" s="79"/>
      <c r="G89" s="79" t="s">
        <v>97</v>
      </c>
      <c r="H89" s="338"/>
      <c r="I89" s="338"/>
      <c r="J89" s="48"/>
    </row>
    <row r="90" spans="1:13">
      <c r="A90" s="79"/>
      <c r="B90" s="79"/>
      <c r="C90" s="79"/>
      <c r="D90" s="79"/>
      <c r="E90" s="79"/>
      <c r="F90" s="79"/>
      <c r="G90" s="79"/>
      <c r="H90" s="266"/>
      <c r="I90" s="266"/>
      <c r="K90" s="4"/>
      <c r="L90" s="4"/>
      <c r="M90" s="9"/>
    </row>
    <row r="91" spans="1:13" ht="24" thickBot="1">
      <c r="A91" s="79" t="s">
        <v>98</v>
      </c>
      <c r="B91" s="79"/>
      <c r="C91" s="267"/>
      <c r="D91" s="267"/>
      <c r="E91" s="267"/>
      <c r="F91" s="267"/>
      <c r="G91" s="79" t="s">
        <v>99</v>
      </c>
      <c r="H91" s="341"/>
      <c r="I91" s="341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66"/>
      <c r="I92" s="266"/>
      <c r="K92" s="4"/>
      <c r="L92" s="4"/>
      <c r="M92" s="9"/>
    </row>
    <row r="93" spans="1:13" ht="24" thickBot="1">
      <c r="A93" s="79" t="s">
        <v>100</v>
      </c>
      <c r="B93" s="79"/>
      <c r="C93" s="267"/>
      <c r="D93" s="267"/>
      <c r="E93" s="267"/>
      <c r="F93" s="267"/>
      <c r="G93" s="79" t="s">
        <v>99</v>
      </c>
      <c r="H93" s="341"/>
      <c r="I93" s="341"/>
      <c r="J93" s="47"/>
      <c r="K93" s="4"/>
      <c r="L93" s="4"/>
      <c r="M93" s="9"/>
    </row>
    <row r="94" spans="1:13">
      <c r="A94" s="78"/>
      <c r="B94" s="78"/>
      <c r="C94" s="78"/>
      <c r="D94" s="260"/>
      <c r="E94" s="78"/>
      <c r="F94" s="260"/>
      <c r="G94" s="78"/>
      <c r="H94" s="78"/>
      <c r="I94" s="78"/>
      <c r="J94" s="47"/>
      <c r="K94" s="4"/>
      <c r="L94" s="4"/>
      <c r="M94" s="9"/>
    </row>
    <row r="95" spans="1:13">
      <c r="A95" s="237"/>
      <c r="B95" s="237"/>
      <c r="C95" s="237"/>
      <c r="D95" s="237"/>
      <c r="E95" s="237"/>
      <c r="F95" s="237"/>
      <c r="G95" s="237"/>
      <c r="H95" s="237"/>
      <c r="I95" s="237"/>
      <c r="J95" s="48"/>
    </row>
    <row r="96" spans="1:13">
      <c r="A96" s="237"/>
      <c r="B96" s="237"/>
      <c r="C96" s="237"/>
      <c r="D96" s="237"/>
      <c r="E96" s="237"/>
      <c r="F96" s="237"/>
      <c r="G96" s="237"/>
      <c r="H96" s="237"/>
      <c r="I96" s="237"/>
      <c r="J96" s="48"/>
    </row>
    <row r="97" spans="1:13">
      <c r="A97" s="237"/>
      <c r="B97" s="237"/>
      <c r="C97" s="237"/>
      <c r="D97" s="237"/>
      <c r="E97" s="237"/>
      <c r="F97" s="237"/>
      <c r="G97" s="237"/>
      <c r="H97" s="237"/>
      <c r="I97" s="237"/>
      <c r="J97" s="48"/>
    </row>
    <row r="98" spans="1:13">
      <c r="A98" s="237"/>
      <c r="B98" s="237"/>
      <c r="C98" s="237"/>
      <c r="D98" s="237"/>
      <c r="E98" s="237"/>
      <c r="F98" s="237"/>
      <c r="G98" s="237"/>
      <c r="H98" s="237"/>
      <c r="I98" s="237"/>
      <c r="J98" s="48"/>
    </row>
    <row r="99" spans="1:13">
      <c r="A99" s="237"/>
      <c r="B99" s="237"/>
      <c r="C99" s="237"/>
      <c r="D99" s="237"/>
      <c r="E99" s="237"/>
      <c r="F99" s="237"/>
      <c r="G99" s="237"/>
      <c r="H99" s="237"/>
      <c r="I99" s="237"/>
      <c r="J99" s="48"/>
    </row>
    <row r="100" spans="1:13">
      <c r="A100" s="237"/>
      <c r="B100" s="237"/>
      <c r="C100" s="237"/>
      <c r="D100" s="237"/>
      <c r="E100" s="237"/>
      <c r="F100" s="237"/>
      <c r="G100" s="237"/>
      <c r="H100" s="237"/>
      <c r="I100" s="237"/>
      <c r="J100" s="48"/>
    </row>
    <row r="101" spans="1:13">
      <c r="A101" s="245"/>
      <c r="B101" s="245"/>
      <c r="C101" s="245"/>
      <c r="D101" s="245"/>
      <c r="E101" s="245"/>
      <c r="F101" s="245"/>
      <c r="G101" s="245"/>
      <c r="H101" s="245"/>
      <c r="I101" s="245"/>
      <c r="J101" s="50"/>
      <c r="K101" s="10"/>
      <c r="L101" s="10"/>
      <c r="M101" s="10"/>
    </row>
    <row r="102" spans="1:13">
      <c r="A102" s="237"/>
      <c r="B102" s="237"/>
      <c r="C102" s="237"/>
      <c r="D102" s="237"/>
      <c r="E102" s="237"/>
      <c r="F102" s="237"/>
      <c r="G102" s="237"/>
      <c r="H102" s="237"/>
      <c r="I102" s="237"/>
      <c r="J102" s="48"/>
    </row>
    <row r="103" spans="1:13">
      <c r="A103" s="237"/>
      <c r="B103" s="237"/>
      <c r="C103" s="237"/>
      <c r="D103" s="237"/>
      <c r="E103" s="237"/>
      <c r="F103" s="237"/>
      <c r="G103" s="237"/>
      <c r="H103" s="237"/>
      <c r="I103" s="237"/>
    </row>
    <row r="104" spans="1:13">
      <c r="A104" s="245"/>
      <c r="B104" s="245"/>
      <c r="C104" s="245"/>
      <c r="D104" s="245"/>
      <c r="E104" s="245"/>
      <c r="F104" s="245"/>
      <c r="G104" s="245"/>
      <c r="H104" s="245"/>
      <c r="I104" s="245"/>
    </row>
  </sheetData>
  <sheetProtection algorithmName="SHA-512" hashValue="ni0xYVAfHHmhZmAm/zXj+/2bBj3ztBimops/vgqzLF7SyjqYEkUh0QI+VHA3M5R+rEAqzPl4T0QpClzQ6Njw4Q==" saltValue="zzZY949GLFVrH8P/vLJ4xw==" spinCount="100000" sheet="1" objects="1" scenarios="1"/>
  <mergeCells count="15">
    <mergeCell ref="C87:I87"/>
    <mergeCell ref="C89:E89"/>
    <mergeCell ref="H89:I89"/>
    <mergeCell ref="H91:I91"/>
    <mergeCell ref="H93:I93"/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>&amp;LHC Development Final Cost Certification (DFCC)&amp;RPage &amp;P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349" t="s">
        <v>380</v>
      </c>
      <c r="B1" s="83"/>
      <c r="C1" s="83"/>
      <c r="D1" s="83"/>
      <c r="E1" s="83"/>
      <c r="F1" s="83"/>
      <c r="G1" s="83"/>
      <c r="H1" s="83"/>
      <c r="I1" s="167"/>
    </row>
    <row r="2" spans="1:9" ht="24" customHeight="1">
      <c r="A2" s="102" t="s">
        <v>247</v>
      </c>
      <c r="B2" s="77"/>
      <c r="C2" s="77"/>
      <c r="D2" s="77"/>
      <c r="E2" s="77"/>
      <c r="F2" s="77"/>
      <c r="G2" s="77"/>
      <c r="H2" s="77"/>
      <c r="I2" s="167"/>
    </row>
    <row r="3" spans="1:9" ht="24" customHeight="1">
      <c r="A3" s="77"/>
      <c r="B3" s="77"/>
      <c r="C3" s="77"/>
      <c r="D3" s="77"/>
      <c r="E3" s="77"/>
      <c r="F3" s="77"/>
      <c r="G3" s="98"/>
      <c r="H3" s="294" t="str">
        <f>"Application #: "&amp;IF(COSTS!$K$6="","",COSTS!$K$6)</f>
        <v xml:space="preserve">Application #: </v>
      </c>
      <c r="I3" s="167"/>
    </row>
    <row r="4" spans="1:9" ht="24" customHeight="1" thickBot="1">
      <c r="A4" s="80" t="s">
        <v>242</v>
      </c>
      <c r="B4" s="77"/>
      <c r="C4" s="77"/>
      <c r="D4" s="77"/>
      <c r="E4" s="77"/>
      <c r="F4" s="77"/>
      <c r="G4" s="77"/>
      <c r="H4" s="77"/>
      <c r="I4" s="167"/>
    </row>
    <row r="5" spans="1:9" ht="24" customHeight="1">
      <c r="A5" s="269"/>
      <c r="B5" s="270" t="s">
        <v>314</v>
      </c>
      <c r="C5" s="270" t="s">
        <v>314</v>
      </c>
      <c r="D5" s="270"/>
      <c r="E5" s="270" t="s">
        <v>314</v>
      </c>
      <c r="F5" s="270" t="s">
        <v>314</v>
      </c>
      <c r="G5" s="270" t="s">
        <v>317</v>
      </c>
      <c r="H5" s="270"/>
      <c r="I5" s="167"/>
    </row>
    <row r="6" spans="1:9">
      <c r="A6" s="271" t="s">
        <v>117</v>
      </c>
      <c r="B6" s="272" t="s">
        <v>315</v>
      </c>
      <c r="C6" s="272" t="s">
        <v>316</v>
      </c>
      <c r="D6" s="272" t="s">
        <v>118</v>
      </c>
      <c r="E6" s="272" t="s">
        <v>315</v>
      </c>
      <c r="F6" s="272" t="s">
        <v>316</v>
      </c>
      <c r="G6" s="272" t="s">
        <v>318</v>
      </c>
      <c r="H6" s="272" t="s">
        <v>119</v>
      </c>
      <c r="I6" s="167"/>
    </row>
    <row r="7" spans="1:9" ht="24" thickBot="1">
      <c r="A7" s="273"/>
      <c r="B7" s="273" t="s">
        <v>120</v>
      </c>
      <c r="C7" s="273" t="s">
        <v>120</v>
      </c>
      <c r="D7" s="273" t="s">
        <v>121</v>
      </c>
      <c r="E7" s="273" t="s">
        <v>122</v>
      </c>
      <c r="F7" s="273" t="s">
        <v>122</v>
      </c>
      <c r="G7" s="273" t="s">
        <v>121</v>
      </c>
      <c r="H7" s="273" t="s">
        <v>121</v>
      </c>
      <c r="I7" s="167"/>
    </row>
    <row r="8" spans="1:9" ht="24" thickBot="1">
      <c r="A8" s="119"/>
      <c r="B8" s="143"/>
      <c r="C8" s="122"/>
      <c r="D8" s="115" t="str">
        <f>IF(C8="","",ROUND(C8/B8,4))</f>
        <v/>
      </c>
      <c r="E8" s="276"/>
      <c r="F8" s="277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7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76"/>
      <c r="F9" s="277"/>
      <c r="G9" s="117" t="str">
        <f t="shared" si="0"/>
        <v xml:space="preserve"> </v>
      </c>
      <c r="H9" s="118" t="str">
        <f t="shared" si="1"/>
        <v/>
      </c>
      <c r="I9" s="167"/>
    </row>
    <row r="10" spans="1:9" ht="24" thickBot="1">
      <c r="A10" s="119"/>
      <c r="B10" s="143"/>
      <c r="C10" s="122"/>
      <c r="D10" s="115" t="str">
        <f t="shared" si="2"/>
        <v/>
      </c>
      <c r="E10" s="276"/>
      <c r="F10" s="277"/>
      <c r="G10" s="117" t="str">
        <f t="shared" si="0"/>
        <v xml:space="preserve"> </v>
      </c>
      <c r="H10" s="118" t="str">
        <f t="shared" si="1"/>
        <v/>
      </c>
      <c r="I10" s="167"/>
    </row>
    <row r="11" spans="1:9" ht="24" thickBot="1">
      <c r="A11" s="119"/>
      <c r="B11" s="143"/>
      <c r="C11" s="122"/>
      <c r="D11" s="115" t="str">
        <f>IF(C11="","",ROUND(C11/B11,4))</f>
        <v/>
      </c>
      <c r="E11" s="276"/>
      <c r="F11" s="277"/>
      <c r="G11" s="117" t="str">
        <f t="shared" si="0"/>
        <v xml:space="preserve"> </v>
      </c>
      <c r="H11" s="118" t="str">
        <f t="shared" si="1"/>
        <v/>
      </c>
      <c r="I11" s="167"/>
    </row>
    <row r="12" spans="1:9" ht="24" thickBot="1">
      <c r="A12" s="119"/>
      <c r="B12" s="143"/>
      <c r="C12" s="122"/>
      <c r="D12" s="115" t="str">
        <f t="shared" si="2"/>
        <v/>
      </c>
      <c r="E12" s="276"/>
      <c r="F12" s="277"/>
      <c r="G12" s="117" t="str">
        <f t="shared" si="0"/>
        <v xml:space="preserve"> </v>
      </c>
      <c r="H12" s="118" t="str">
        <f t="shared" si="1"/>
        <v/>
      </c>
      <c r="I12" s="167"/>
    </row>
    <row r="13" spans="1:9" ht="24" thickBot="1">
      <c r="A13" s="119"/>
      <c r="B13" s="143"/>
      <c r="C13" s="122"/>
      <c r="D13" s="115" t="str">
        <f t="shared" si="2"/>
        <v/>
      </c>
      <c r="E13" s="276"/>
      <c r="F13" s="277"/>
      <c r="G13" s="117" t="str">
        <f t="shared" si="0"/>
        <v xml:space="preserve"> </v>
      </c>
      <c r="H13" s="118" t="str">
        <f t="shared" si="1"/>
        <v/>
      </c>
      <c r="I13" s="167"/>
    </row>
    <row r="14" spans="1:9" ht="24" thickBot="1">
      <c r="A14" s="119"/>
      <c r="B14" s="143"/>
      <c r="C14" s="122"/>
      <c r="D14" s="115" t="str">
        <f t="shared" si="2"/>
        <v/>
      </c>
      <c r="E14" s="276"/>
      <c r="F14" s="277"/>
      <c r="G14" s="117" t="str">
        <f t="shared" si="0"/>
        <v xml:space="preserve"> </v>
      </c>
      <c r="H14" s="118" t="str">
        <f t="shared" si="1"/>
        <v/>
      </c>
      <c r="I14" s="167"/>
    </row>
    <row r="15" spans="1:9" ht="24" thickBot="1">
      <c r="A15" s="119"/>
      <c r="B15" s="143"/>
      <c r="C15" s="122"/>
      <c r="D15" s="115" t="str">
        <f t="shared" si="2"/>
        <v/>
      </c>
      <c r="E15" s="276"/>
      <c r="F15" s="277"/>
      <c r="G15" s="117" t="str">
        <f t="shared" si="0"/>
        <v xml:space="preserve"> </v>
      </c>
      <c r="H15" s="118" t="str">
        <f t="shared" si="1"/>
        <v/>
      </c>
      <c r="I15" s="167"/>
    </row>
    <row r="16" spans="1:9" ht="24" thickBot="1">
      <c r="A16" s="119"/>
      <c r="B16" s="143"/>
      <c r="C16" s="122"/>
      <c r="D16" s="115" t="str">
        <f t="shared" si="2"/>
        <v/>
      </c>
      <c r="E16" s="276"/>
      <c r="F16" s="277"/>
      <c r="G16" s="117" t="str">
        <f t="shared" si="0"/>
        <v xml:space="preserve"> </v>
      </c>
      <c r="H16" s="118" t="str">
        <f t="shared" si="1"/>
        <v/>
      </c>
      <c r="I16" s="167"/>
    </row>
    <row r="17" spans="1:9" ht="24" thickBot="1">
      <c r="A17" s="119"/>
      <c r="B17" s="143"/>
      <c r="C17" s="122"/>
      <c r="D17" s="115" t="str">
        <f t="shared" si="2"/>
        <v/>
      </c>
      <c r="E17" s="276"/>
      <c r="F17" s="277"/>
      <c r="G17" s="117" t="str">
        <f t="shared" si="0"/>
        <v xml:space="preserve"> </v>
      </c>
      <c r="H17" s="118" t="str">
        <f t="shared" si="1"/>
        <v/>
      </c>
      <c r="I17" s="167"/>
    </row>
    <row r="18" spans="1:9" ht="24" thickBot="1">
      <c r="A18" s="119"/>
      <c r="B18" s="143"/>
      <c r="C18" s="122"/>
      <c r="D18" s="115" t="str">
        <f t="shared" si="2"/>
        <v/>
      </c>
      <c r="E18" s="276"/>
      <c r="F18" s="277"/>
      <c r="G18" s="117" t="str">
        <f t="shared" si="0"/>
        <v xml:space="preserve"> </v>
      </c>
      <c r="H18" s="118" t="str">
        <f t="shared" si="1"/>
        <v/>
      </c>
      <c r="I18" s="167"/>
    </row>
    <row r="19" spans="1:9" ht="24" thickBot="1">
      <c r="A19" s="119"/>
      <c r="B19" s="143"/>
      <c r="C19" s="122"/>
      <c r="D19" s="115" t="str">
        <f t="shared" si="2"/>
        <v/>
      </c>
      <c r="E19" s="276"/>
      <c r="F19" s="277"/>
      <c r="G19" s="117" t="str">
        <f t="shared" si="0"/>
        <v xml:space="preserve"> </v>
      </c>
      <c r="H19" s="118" t="str">
        <f t="shared" si="1"/>
        <v/>
      </c>
      <c r="I19" s="167"/>
    </row>
    <row r="20" spans="1:9" ht="24" thickBot="1">
      <c r="A20" s="119"/>
      <c r="B20" s="143"/>
      <c r="C20" s="122"/>
      <c r="D20" s="115" t="str">
        <f>IF(C20="","",ROUND(C20/B20,4))</f>
        <v/>
      </c>
      <c r="E20" s="276"/>
      <c r="F20" s="277"/>
      <c r="G20" s="117" t="str">
        <f>IF(E20=" "," ",ROUND(F20/E20,4))</f>
        <v xml:space="preserve"> </v>
      </c>
      <c r="H20" s="118" t="str">
        <f>IF(G20&lt;D20,G20,D20)</f>
        <v/>
      </c>
      <c r="I20" s="167"/>
    </row>
    <row r="21" spans="1:9" ht="24" thickBot="1">
      <c r="A21" s="119"/>
      <c r="B21" s="143"/>
      <c r="C21" s="122"/>
      <c r="D21" s="115" t="str">
        <f t="shared" si="2"/>
        <v/>
      </c>
      <c r="E21" s="276"/>
      <c r="F21" s="277"/>
      <c r="G21" s="117" t="str">
        <f t="shared" si="0"/>
        <v xml:space="preserve"> </v>
      </c>
      <c r="H21" s="118" t="str">
        <f t="shared" si="1"/>
        <v/>
      </c>
      <c r="I21" s="167"/>
    </row>
    <row r="22" spans="1:9" ht="24" thickBot="1">
      <c r="A22" s="119"/>
      <c r="B22" s="143"/>
      <c r="C22" s="122"/>
      <c r="D22" s="115" t="str">
        <f t="shared" si="2"/>
        <v/>
      </c>
      <c r="E22" s="276"/>
      <c r="F22" s="277"/>
      <c r="G22" s="117" t="str">
        <f t="shared" si="0"/>
        <v xml:space="preserve"> </v>
      </c>
      <c r="H22" s="118" t="str">
        <f t="shared" si="1"/>
        <v/>
      </c>
      <c r="I22" s="167"/>
    </row>
    <row r="23" spans="1:9" ht="24" thickBot="1">
      <c r="A23" s="119"/>
      <c r="B23" s="143"/>
      <c r="C23" s="122"/>
      <c r="D23" s="115" t="str">
        <f t="shared" si="2"/>
        <v/>
      </c>
      <c r="E23" s="276"/>
      <c r="F23" s="277"/>
      <c r="G23" s="117" t="str">
        <f t="shared" si="0"/>
        <v xml:space="preserve"> </v>
      </c>
      <c r="H23" s="118" t="str">
        <f t="shared" si="1"/>
        <v/>
      </c>
      <c r="I23" s="167"/>
    </row>
    <row r="24" spans="1:9" ht="24" thickBot="1">
      <c r="A24" s="119"/>
      <c r="B24" s="143"/>
      <c r="C24" s="122"/>
      <c r="D24" s="115" t="str">
        <f t="shared" si="2"/>
        <v/>
      </c>
      <c r="E24" s="276"/>
      <c r="F24" s="277"/>
      <c r="G24" s="117" t="str">
        <f t="shared" si="0"/>
        <v xml:space="preserve"> </v>
      </c>
      <c r="H24" s="118" t="str">
        <f t="shared" si="1"/>
        <v/>
      </c>
      <c r="I24" s="167"/>
    </row>
    <row r="25" spans="1:9" ht="24" thickBot="1">
      <c r="A25" s="119"/>
      <c r="B25" s="143"/>
      <c r="C25" s="122"/>
      <c r="D25" s="115" t="str">
        <f t="shared" si="2"/>
        <v/>
      </c>
      <c r="E25" s="276"/>
      <c r="F25" s="277"/>
      <c r="G25" s="117" t="str">
        <f t="shared" si="0"/>
        <v xml:space="preserve"> </v>
      </c>
      <c r="H25" s="118" t="str">
        <f t="shared" si="1"/>
        <v/>
      </c>
      <c r="I25" s="167"/>
    </row>
    <row r="26" spans="1:9" ht="24" thickBot="1">
      <c r="A26" s="119"/>
      <c r="B26" s="143"/>
      <c r="C26" s="122"/>
      <c r="D26" s="115" t="str">
        <f t="shared" si="2"/>
        <v/>
      </c>
      <c r="E26" s="276"/>
      <c r="F26" s="277"/>
      <c r="G26" s="117" t="str">
        <f t="shared" si="0"/>
        <v xml:space="preserve"> </v>
      </c>
      <c r="H26" s="118" t="str">
        <f t="shared" si="1"/>
        <v/>
      </c>
      <c r="I26" s="167"/>
    </row>
    <row r="27" spans="1:9" ht="24" thickBot="1">
      <c r="A27" s="119"/>
      <c r="B27" s="143"/>
      <c r="C27" s="122"/>
      <c r="D27" s="115" t="str">
        <f t="shared" si="2"/>
        <v/>
      </c>
      <c r="E27" s="276"/>
      <c r="F27" s="277"/>
      <c r="G27" s="117" t="str">
        <f t="shared" si="0"/>
        <v xml:space="preserve"> </v>
      </c>
      <c r="H27" s="118" t="str">
        <f t="shared" si="1"/>
        <v/>
      </c>
      <c r="I27" s="167"/>
    </row>
    <row r="28" spans="1:9" ht="24" thickBot="1">
      <c r="A28" s="119"/>
      <c r="B28" s="143"/>
      <c r="C28" s="122"/>
      <c r="D28" s="115" t="str">
        <f t="shared" si="2"/>
        <v/>
      </c>
      <c r="E28" s="276"/>
      <c r="F28" s="277"/>
      <c r="G28" s="117" t="str">
        <f t="shared" si="0"/>
        <v xml:space="preserve"> </v>
      </c>
      <c r="H28" s="118" t="str">
        <f t="shared" si="1"/>
        <v/>
      </c>
      <c r="I28" s="167"/>
    </row>
    <row r="29" spans="1:9" ht="24" thickBot="1">
      <c r="A29" s="119"/>
      <c r="B29" s="143"/>
      <c r="C29" s="122"/>
      <c r="D29" s="115" t="str">
        <f t="shared" si="2"/>
        <v/>
      </c>
      <c r="E29" s="276"/>
      <c r="F29" s="277"/>
      <c r="G29" s="117" t="str">
        <f t="shared" si="0"/>
        <v xml:space="preserve"> </v>
      </c>
      <c r="H29" s="118" t="str">
        <f t="shared" si="1"/>
        <v/>
      </c>
      <c r="I29" s="167"/>
    </row>
    <row r="30" spans="1:9" ht="24" thickBot="1">
      <c r="A30" s="119"/>
      <c r="B30" s="143"/>
      <c r="C30" s="122"/>
      <c r="D30" s="115" t="str">
        <f t="shared" si="2"/>
        <v/>
      </c>
      <c r="E30" s="276"/>
      <c r="F30" s="277"/>
      <c r="G30" s="117" t="str">
        <f t="shared" si="0"/>
        <v xml:space="preserve"> </v>
      </c>
      <c r="H30" s="118" t="str">
        <f t="shared" si="1"/>
        <v/>
      </c>
      <c r="I30" s="167"/>
    </row>
    <row r="31" spans="1:9" ht="24" thickBot="1">
      <c r="A31" s="119"/>
      <c r="B31" s="143"/>
      <c r="C31" s="122"/>
      <c r="D31" s="115" t="str">
        <f>IF(C31="","",ROUND(C31/B31,4))</f>
        <v/>
      </c>
      <c r="E31" s="276"/>
      <c r="F31" s="277"/>
      <c r="G31" s="117" t="str">
        <f t="shared" si="0"/>
        <v xml:space="preserve"> </v>
      </c>
      <c r="H31" s="118" t="str">
        <f t="shared" si="1"/>
        <v/>
      </c>
      <c r="I31" s="167"/>
    </row>
    <row r="32" spans="1:9" ht="24" thickBot="1">
      <c r="A32" s="119"/>
      <c r="B32" s="143"/>
      <c r="C32" s="122"/>
      <c r="D32" s="115" t="str">
        <f t="shared" si="2"/>
        <v/>
      </c>
      <c r="E32" s="276"/>
      <c r="F32" s="277"/>
      <c r="G32" s="117" t="str">
        <f t="shared" si="0"/>
        <v xml:space="preserve"> </v>
      </c>
      <c r="H32" s="118" t="str">
        <f t="shared" si="1"/>
        <v/>
      </c>
      <c r="I32" s="167"/>
    </row>
    <row r="33" spans="1:9" ht="24" thickBot="1">
      <c r="A33" s="119"/>
      <c r="B33" s="143"/>
      <c r="C33" s="122"/>
      <c r="D33" s="115" t="str">
        <f t="shared" si="2"/>
        <v/>
      </c>
      <c r="E33" s="276"/>
      <c r="F33" s="277"/>
      <c r="G33" s="117" t="str">
        <f t="shared" si="0"/>
        <v xml:space="preserve"> </v>
      </c>
      <c r="H33" s="118" t="str">
        <f t="shared" si="1"/>
        <v/>
      </c>
      <c r="I33" s="167"/>
    </row>
    <row r="34" spans="1:9" ht="24" thickBot="1">
      <c r="A34" s="119"/>
      <c r="B34" s="143"/>
      <c r="C34" s="122"/>
      <c r="D34" s="115" t="str">
        <f t="shared" si="2"/>
        <v/>
      </c>
      <c r="E34" s="276"/>
      <c r="F34" s="277"/>
      <c r="G34" s="117" t="str">
        <f t="shared" si="0"/>
        <v xml:space="preserve"> </v>
      </c>
      <c r="H34" s="118" t="str">
        <f t="shared" si="1"/>
        <v/>
      </c>
      <c r="I34" s="167"/>
    </row>
    <row r="35" spans="1:9" ht="24" thickBot="1">
      <c r="A35" s="119"/>
      <c r="B35" s="143"/>
      <c r="C35" s="122"/>
      <c r="D35" s="115" t="str">
        <f t="shared" si="2"/>
        <v/>
      </c>
      <c r="E35" s="276"/>
      <c r="F35" s="277"/>
      <c r="G35" s="117" t="str">
        <f t="shared" si="0"/>
        <v xml:space="preserve"> </v>
      </c>
      <c r="H35" s="118" t="str">
        <f t="shared" si="1"/>
        <v/>
      </c>
      <c r="I35" s="167"/>
    </row>
    <row r="36" spans="1:9" ht="24" thickBot="1">
      <c r="A36" s="119"/>
      <c r="B36" s="143"/>
      <c r="C36" s="122"/>
      <c r="D36" s="115" t="str">
        <f t="shared" si="2"/>
        <v/>
      </c>
      <c r="E36" s="276"/>
      <c r="F36" s="277"/>
      <c r="G36" s="117" t="str">
        <f t="shared" si="0"/>
        <v xml:space="preserve"> </v>
      </c>
      <c r="H36" s="118" t="str">
        <f t="shared" si="1"/>
        <v/>
      </c>
      <c r="I36" s="167"/>
    </row>
    <row r="37" spans="1:9" ht="24" thickBot="1">
      <c r="A37" s="119"/>
      <c r="B37" s="143"/>
      <c r="C37" s="122"/>
      <c r="D37" s="115" t="str">
        <f t="shared" si="2"/>
        <v/>
      </c>
      <c r="E37" s="276"/>
      <c r="F37" s="277"/>
      <c r="G37" s="117" t="str">
        <f t="shared" si="0"/>
        <v xml:space="preserve"> </v>
      </c>
      <c r="H37" s="118" t="str">
        <f t="shared" si="1"/>
        <v/>
      </c>
      <c r="I37" s="167"/>
    </row>
    <row r="38" spans="1:9" ht="24" thickBot="1">
      <c r="A38" s="119"/>
      <c r="B38" s="143"/>
      <c r="C38" s="122"/>
      <c r="D38" s="115" t="str">
        <f t="shared" si="2"/>
        <v/>
      </c>
      <c r="E38" s="276"/>
      <c r="F38" s="277"/>
      <c r="G38" s="117" t="str">
        <f t="shared" si="0"/>
        <v xml:space="preserve"> </v>
      </c>
      <c r="H38" s="118" t="str">
        <f t="shared" si="1"/>
        <v/>
      </c>
      <c r="I38" s="167"/>
    </row>
    <row r="39" spans="1:9" ht="24" thickBot="1">
      <c r="A39" s="99" t="s">
        <v>226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7"/>
    </row>
    <row r="40" spans="1:9">
      <c r="A40" s="167"/>
      <c r="B40" s="167"/>
      <c r="C40" s="167"/>
      <c r="D40" s="167"/>
      <c r="E40" s="167"/>
      <c r="F40" s="167"/>
      <c r="G40" s="167"/>
      <c r="H40" s="167"/>
      <c r="I40" s="167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1"/>
  </sheetPr>
  <dimension ref="A1:H41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350" t="s">
        <v>123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94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124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125</v>
      </c>
      <c r="C5" s="17" t="s">
        <v>126</v>
      </c>
      <c r="D5" s="16"/>
      <c r="E5" s="17" t="s">
        <v>127</v>
      </c>
      <c r="F5" s="56"/>
      <c r="G5" s="16"/>
      <c r="H5" s="16"/>
    </row>
    <row r="6" spans="1:8">
      <c r="A6" s="18" t="s">
        <v>128</v>
      </c>
      <c r="B6" s="18" t="s">
        <v>129</v>
      </c>
      <c r="C6" s="19" t="s">
        <v>181</v>
      </c>
      <c r="D6" s="18" t="s">
        <v>5</v>
      </c>
      <c r="E6" s="18" t="s">
        <v>130</v>
      </c>
      <c r="F6" s="76" t="s">
        <v>179</v>
      </c>
      <c r="G6" s="18" t="s">
        <v>131</v>
      </c>
      <c r="H6" s="18" t="s">
        <v>131</v>
      </c>
    </row>
    <row r="7" spans="1:8" ht="24" thickBot="1">
      <c r="A7" s="130" t="str">
        <f>IF('DEV.  DATA'!E24&lt;&gt;"","y","")</f>
        <v/>
      </c>
      <c r="B7" s="20" t="s">
        <v>132</v>
      </c>
      <c r="C7" s="20" t="s">
        <v>182</v>
      </c>
      <c r="D7" s="21" t="s">
        <v>134</v>
      </c>
      <c r="E7" s="20">
        <v>1.3</v>
      </c>
      <c r="F7" s="20" t="s">
        <v>180</v>
      </c>
      <c r="G7" s="20" t="s">
        <v>135</v>
      </c>
      <c r="H7" s="20" t="s">
        <v>136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IF(C8="","",IF(D39=COSTS!H193-COSTS!H148-'DEV.  DATA'!C83,"","You may have an error."))</f>
        <v/>
      </c>
      <c r="B39" s="54" t="s">
        <v>110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325"/>
      <c r="C40" s="159"/>
      <c r="D40" s="160"/>
      <c r="E40" s="53"/>
      <c r="F40" s="55"/>
      <c r="G40" s="53"/>
      <c r="H40" s="160"/>
    </row>
    <row r="41" spans="1:8" ht="51.75" customHeight="1">
      <c r="A41" s="312" t="str">
        <f>IF(C8="","",IF(D39=COSTS!H193-COSTS!H148-'DEV.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13"/>
      <c r="C41" s="313"/>
      <c r="D41" s="313"/>
      <c r="E41" s="313"/>
      <c r="F41" s="313"/>
      <c r="G41" s="313"/>
      <c r="H41" s="313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G41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137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138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94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125</v>
      </c>
      <c r="C5" s="27" t="s">
        <v>126</v>
      </c>
      <c r="D5" s="26"/>
      <c r="E5" s="26"/>
      <c r="F5" s="26"/>
      <c r="G5" s="26"/>
    </row>
    <row r="6" spans="1:7">
      <c r="A6" s="28" t="s">
        <v>128</v>
      </c>
      <c r="B6" s="28" t="s">
        <v>129</v>
      </c>
      <c r="C6" s="29" t="s">
        <v>181</v>
      </c>
      <c r="D6" s="28" t="s">
        <v>5</v>
      </c>
      <c r="E6" s="28" t="s">
        <v>188</v>
      </c>
      <c r="F6" s="28" t="s">
        <v>131</v>
      </c>
      <c r="G6" s="28" t="s">
        <v>131</v>
      </c>
    </row>
    <row r="7" spans="1:7" ht="24" thickBot="1">
      <c r="A7" s="30"/>
      <c r="B7" s="31" t="s">
        <v>132</v>
      </c>
      <c r="C7" s="31" t="s">
        <v>182</v>
      </c>
      <c r="D7" s="31" t="s">
        <v>134</v>
      </c>
      <c r="E7" s="31" t="s">
        <v>187</v>
      </c>
      <c r="F7" s="31" t="s">
        <v>135</v>
      </c>
      <c r="G7" s="31" t="s">
        <v>136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110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326"/>
      <c r="C40" s="327"/>
      <c r="D40" s="328"/>
      <c r="E40" s="22"/>
      <c r="F40" s="25"/>
      <c r="G40" s="328"/>
    </row>
    <row r="41" spans="1:7" ht="48.75" customHeight="1">
      <c r="A41" s="312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13"/>
      <c r="C41" s="313"/>
      <c r="D41" s="313"/>
      <c r="E41" s="313"/>
      <c r="F41" s="313"/>
      <c r="G41" s="313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6"/>
  </sheetPr>
  <dimension ref="A1:K68"/>
  <sheetViews>
    <sheetView defaultGridColor="0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93"/>
      <c r="I1" s="293"/>
      <c r="J1" s="294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55" t="s">
        <v>102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103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231</v>
      </c>
      <c r="C7" s="79"/>
      <c r="D7" s="79"/>
      <c r="E7" s="79"/>
      <c r="F7" s="79"/>
      <c r="G7" s="79"/>
      <c r="H7" s="138" t="str">
        <f>COSTS!L193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104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105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106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107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108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109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249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74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74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228" t="s">
        <v>357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358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111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112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291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361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362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363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312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55" t="s">
        <v>113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374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364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375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114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115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75" t="s">
        <v>367</v>
      </c>
      <c r="B45" s="175"/>
      <c r="C45" s="175"/>
      <c r="D45" s="175"/>
      <c r="E45" s="175"/>
      <c r="F45" s="175"/>
      <c r="G45" s="175"/>
      <c r="H45" s="175"/>
      <c r="I45" s="175"/>
      <c r="J45" s="95"/>
      <c r="K45" s="79"/>
    </row>
    <row r="46" spans="1:11">
      <c r="A46" s="175" t="s">
        <v>365</v>
      </c>
      <c r="B46" s="175"/>
      <c r="C46" s="175"/>
      <c r="D46" s="321">
        <f>MIN(H36,H40,H42)</f>
        <v>0</v>
      </c>
      <c r="E46" s="321"/>
      <c r="F46" s="324" t="s">
        <v>370</v>
      </c>
      <c r="G46" s="175"/>
      <c r="H46" s="175"/>
      <c r="I46" s="175"/>
      <c r="J46" s="95"/>
      <c r="K46" s="79"/>
    </row>
    <row r="47" spans="1:11" ht="24">
      <c r="A47" s="324" t="s">
        <v>371</v>
      </c>
      <c r="B47" s="175"/>
      <c r="C47" s="175"/>
      <c r="D47" s="322"/>
      <c r="E47" s="322"/>
      <c r="F47" s="167"/>
      <c r="G47" s="175"/>
      <c r="H47" s="175"/>
      <c r="I47" s="175"/>
      <c r="J47" s="95"/>
      <c r="K47" s="79"/>
    </row>
    <row r="48" spans="1:11">
      <c r="A48" s="324" t="s">
        <v>369</v>
      </c>
      <c r="B48" s="175"/>
      <c r="C48" s="175"/>
      <c r="D48" s="322"/>
      <c r="E48" s="322"/>
      <c r="F48" s="167"/>
      <c r="G48" s="175"/>
      <c r="H48" s="175"/>
      <c r="I48" s="175"/>
      <c r="J48" s="95"/>
      <c r="K48" s="79"/>
    </row>
    <row r="49" spans="1:11">
      <c r="A49" s="175"/>
      <c r="B49" s="175"/>
      <c r="C49" s="175"/>
      <c r="D49" s="322"/>
      <c r="E49" s="322"/>
      <c r="F49" s="167"/>
      <c r="G49" s="175"/>
      <c r="H49" s="175"/>
      <c r="I49" s="175"/>
      <c r="J49" s="95"/>
      <c r="K49" s="79"/>
    </row>
    <row r="50" spans="1:11" ht="9.9499999999999993" customHeight="1">
      <c r="A50" s="175"/>
      <c r="B50" s="175"/>
      <c r="C50" s="175"/>
      <c r="D50" s="322"/>
      <c r="E50" s="322"/>
      <c r="F50" s="167"/>
      <c r="G50" s="175"/>
      <c r="H50" s="175"/>
      <c r="I50" s="175"/>
      <c r="J50" s="95"/>
      <c r="K50" s="79"/>
    </row>
    <row r="51" spans="1:11">
      <c r="A51" s="175" t="s">
        <v>366</v>
      </c>
      <c r="B51" s="175"/>
      <c r="C51" s="175"/>
      <c r="D51" s="323"/>
      <c r="E51" s="323"/>
      <c r="F51" s="175"/>
      <c r="G51" s="175"/>
      <c r="H51" s="175"/>
      <c r="I51" s="175"/>
      <c r="J51" s="95"/>
      <c r="K51" s="79"/>
    </row>
    <row r="52" spans="1:11">
      <c r="A52" s="175" t="s">
        <v>368</v>
      </c>
      <c r="B52" s="175"/>
      <c r="C52" s="175"/>
      <c r="D52" s="321">
        <f>MIN(H40,H42)</f>
        <v>0</v>
      </c>
      <c r="E52" s="321"/>
      <c r="F52" s="324" t="s">
        <v>372</v>
      </c>
      <c r="G52" s="175"/>
      <c r="H52" s="175"/>
      <c r="I52" s="175"/>
      <c r="J52" s="95"/>
      <c r="K52" s="79"/>
    </row>
    <row r="53" spans="1:11" ht="24">
      <c r="A53" s="324" t="s">
        <v>373</v>
      </c>
      <c r="B53" s="175"/>
      <c r="C53" s="175"/>
      <c r="D53" s="175"/>
      <c r="E53" s="175"/>
      <c r="F53" s="175"/>
      <c r="G53" s="175"/>
      <c r="H53" s="175"/>
      <c r="I53" s="175"/>
      <c r="J53" s="95"/>
      <c r="K53" s="79"/>
    </row>
    <row r="54" spans="1:11">
      <c r="A54" s="324" t="s">
        <v>369</v>
      </c>
      <c r="B54" s="175"/>
      <c r="C54" s="175"/>
      <c r="D54" s="175"/>
      <c r="E54" s="175"/>
      <c r="F54" s="175"/>
      <c r="G54" s="175"/>
      <c r="H54" s="175"/>
      <c r="I54" s="175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kvvU6ZLTIzvKjKqXamFcKHG+lQ3aPoFamp95jiJjagP9yRa8as23mXMMsFXF+oso7sbx1tjg4J6mjI51XzpWog==" saltValue="3pg7dRO24B44slOY42QNMQ==" spinCount="100000" sheet="1" objects="1" scenario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140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141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94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309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142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185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184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143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94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144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250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145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146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147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148</v>
      </c>
      <c r="B13" s="58"/>
      <c r="C13" s="150"/>
      <c r="D13" s="150"/>
      <c r="E13" s="150"/>
      <c r="F13" s="150"/>
      <c r="G13" s="58" t="s">
        <v>149</v>
      </c>
      <c r="H13" s="150"/>
    </row>
    <row r="14" spans="1:8" ht="24" customHeight="1" thickBot="1">
      <c r="A14" s="58" t="s">
        <v>150</v>
      </c>
      <c r="B14" s="147" t="str">
        <f>IF(COSTS!H16="","",COSTS!H16)</f>
        <v/>
      </c>
      <c r="C14" s="59" t="s">
        <v>151</v>
      </c>
      <c r="D14" s="150"/>
      <c r="E14" s="150"/>
      <c r="F14" s="150"/>
      <c r="G14" s="150"/>
      <c r="H14" s="150"/>
    </row>
    <row r="15" spans="1:8" ht="24" customHeight="1" thickBot="1">
      <c r="A15" s="58" t="s">
        <v>152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153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146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147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148</v>
      </c>
      <c r="B21" s="58"/>
      <c r="C21" s="150"/>
      <c r="D21" s="150"/>
      <c r="E21" s="150"/>
      <c r="F21" s="150"/>
      <c r="G21" s="58" t="s">
        <v>149</v>
      </c>
      <c r="H21" s="150"/>
    </row>
    <row r="22" spans="1:8" ht="24" customHeight="1" thickBot="1">
      <c r="A22" s="58" t="s">
        <v>150</v>
      </c>
      <c r="B22" s="147" t="str">
        <f>IF(COSTS!H17="","",COSTS!H17)</f>
        <v/>
      </c>
      <c r="C22" s="59" t="s">
        <v>151</v>
      </c>
      <c r="D22" s="150"/>
      <c r="E22" s="150"/>
      <c r="F22" s="150"/>
      <c r="G22" s="150"/>
      <c r="H22" s="150"/>
    </row>
    <row r="23" spans="1:8" ht="24" customHeight="1" thickBot="1">
      <c r="A23" s="58" t="s">
        <v>152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154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146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147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148</v>
      </c>
      <c r="B29" s="58"/>
      <c r="C29" s="150"/>
      <c r="D29" s="150"/>
      <c r="E29" s="150"/>
      <c r="F29" s="150"/>
      <c r="G29" s="58" t="s">
        <v>149</v>
      </c>
      <c r="H29" s="150"/>
    </row>
    <row r="30" spans="1:8" ht="24" customHeight="1" thickBot="1">
      <c r="A30" s="58" t="s">
        <v>150</v>
      </c>
      <c r="B30" s="147" t="str">
        <f>IF(COSTS!H18="","",COSTS!H18)</f>
        <v/>
      </c>
      <c r="C30" s="59" t="s">
        <v>151</v>
      </c>
      <c r="D30" s="150"/>
      <c r="E30" s="150"/>
      <c r="F30" s="150"/>
      <c r="G30" s="150"/>
      <c r="H30" s="150"/>
    </row>
    <row r="31" spans="1:8" ht="24" customHeight="1" thickBot="1">
      <c r="A31" s="58" t="s">
        <v>152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155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156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147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148</v>
      </c>
      <c r="B37" s="58"/>
      <c r="C37" s="150"/>
      <c r="D37" s="150"/>
      <c r="E37" s="150"/>
      <c r="F37" s="150"/>
      <c r="G37" s="58" t="s">
        <v>149</v>
      </c>
      <c r="H37" s="150"/>
    </row>
    <row r="38" spans="1:8" ht="24" customHeight="1" thickBot="1">
      <c r="A38" s="58" t="s">
        <v>157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158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159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160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161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162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139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139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139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139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139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342" t="s">
        <v>163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164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166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94" t="str">
        <f>"Application #: "&amp;IF(COSTS!$K$6="","",COSTS!$K$6)</f>
        <v xml:space="preserve">Application #: </v>
      </c>
      <c r="J5" s="12"/>
    </row>
    <row r="6" spans="1:10" ht="24" thickBot="1">
      <c r="A6" s="36" t="s">
        <v>167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168</v>
      </c>
      <c r="B7" s="152"/>
      <c r="C7" s="12"/>
      <c r="D7" s="62" t="s">
        <v>169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170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125</v>
      </c>
      <c r="D9" s="17" t="s">
        <v>189</v>
      </c>
      <c r="E9" s="39" t="s">
        <v>5</v>
      </c>
      <c r="F9" s="17" t="s">
        <v>171</v>
      </c>
      <c r="G9" s="39" t="s">
        <v>186</v>
      </c>
      <c r="H9" s="38" t="s">
        <v>172</v>
      </c>
      <c r="I9" s="17" t="s">
        <v>131</v>
      </c>
      <c r="J9" s="40" t="s">
        <v>131</v>
      </c>
    </row>
    <row r="10" spans="1:10">
      <c r="A10" s="41" t="s">
        <v>256</v>
      </c>
      <c r="B10" s="18" t="s">
        <v>128</v>
      </c>
      <c r="C10" s="19" t="s">
        <v>129</v>
      </c>
      <c r="D10" s="18" t="s">
        <v>190</v>
      </c>
      <c r="E10" s="19" t="s">
        <v>134</v>
      </c>
      <c r="F10" s="18" t="s">
        <v>173</v>
      </c>
      <c r="G10" s="19" t="s">
        <v>180</v>
      </c>
      <c r="H10" s="41" t="s">
        <v>134</v>
      </c>
      <c r="I10" s="18" t="s">
        <v>135</v>
      </c>
      <c r="J10" s="42" t="s">
        <v>136</v>
      </c>
    </row>
    <row r="11" spans="1:10" ht="24" thickBot="1">
      <c r="A11" s="43"/>
      <c r="B11" s="20"/>
      <c r="C11" s="44" t="s">
        <v>132</v>
      </c>
      <c r="D11" s="20" t="s">
        <v>133</v>
      </c>
      <c r="E11" s="44"/>
      <c r="F11" s="20">
        <v>1.3</v>
      </c>
      <c r="G11" s="44"/>
      <c r="H11" s="43"/>
      <c r="I11" s="20"/>
      <c r="J11" s="45"/>
    </row>
    <row r="12" spans="1:10">
      <c r="A12" s="298"/>
      <c r="B12" s="299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98"/>
      <c r="B13" s="299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98"/>
      <c r="B14" s="299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98"/>
      <c r="B15" s="299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98"/>
      <c r="B16" s="299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98"/>
      <c r="B17" s="299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98"/>
      <c r="B18" s="299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98"/>
      <c r="B19" s="299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98"/>
      <c r="B20" s="299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98"/>
      <c r="B21" s="299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98"/>
      <c r="B22" s="299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98"/>
      <c r="B23" s="299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98"/>
      <c r="B24" s="299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98"/>
      <c r="B25" s="299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98"/>
      <c r="B26" s="299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98"/>
      <c r="B27" s="299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98"/>
      <c r="B28" s="299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98"/>
      <c r="B29" s="299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98"/>
      <c r="B30" s="299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98"/>
      <c r="B31" s="299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98"/>
      <c r="B32" s="299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98"/>
      <c r="B33" s="299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98"/>
      <c r="B34" s="299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98"/>
      <c r="B35" s="299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98"/>
      <c r="B36" s="299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98"/>
      <c r="B37" s="299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98"/>
      <c r="B38" s="299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98"/>
      <c r="B39" s="299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98"/>
      <c r="B40" s="299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98"/>
      <c r="B41" s="299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98"/>
      <c r="B42" s="299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110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</row>
    <row r="45" spans="1:10">
      <c r="A45" s="167"/>
      <c r="B45" s="167"/>
      <c r="C45" s="167"/>
      <c r="D45" s="167"/>
      <c r="E45" s="167"/>
      <c r="F45" s="329" t="s">
        <v>257</v>
      </c>
      <c r="G45" s="167"/>
      <c r="H45" s="167"/>
      <c r="I45" s="167"/>
      <c r="J45" s="167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Kevin L. Tatreau</cp:lastModifiedBy>
  <cp:lastPrinted>2014-08-12T20:10:08Z</cp:lastPrinted>
  <dcterms:created xsi:type="dcterms:W3CDTF">1999-07-29T18:43:43Z</dcterms:created>
  <dcterms:modified xsi:type="dcterms:W3CDTF">2014-08-13T15:31:09Z</dcterms:modified>
</cp:coreProperties>
</file>