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85" yWindow="315" windowWidth="10455" windowHeight="3825" tabRatio="761"/>
  </bookViews>
  <sheets>
    <sheet name="All Applications" sheetId="14" r:id="rId1"/>
  </sheets>
  <definedNames>
    <definedName name="_xlnm.Print_Area" localSheetId="0">'All Applications'!$A$1:$U$29</definedName>
    <definedName name="_xlnm.Print_Titles" localSheetId="0">'All Applications'!$A:$B,'All Applications'!$1:$1</definedName>
  </definedNames>
  <calcPr calcId="152511"/>
  <fileRecoveryPr autoRecover="0"/>
</workbook>
</file>

<file path=xl/calcChain.xml><?xml version="1.0" encoding="utf-8"?>
<calcChain xmlns="http://schemas.openxmlformats.org/spreadsheetml/2006/main">
  <c r="I19" i="14"/>
  <c r="L19" s="1"/>
  <c r="V19" s="1"/>
  <c r="I18"/>
  <c r="L18" s="1"/>
  <c r="V18" s="1"/>
  <c r="I17"/>
  <c r="L17" s="1"/>
  <c r="V17" s="1"/>
  <c r="I16"/>
  <c r="L16" s="1"/>
  <c r="V16" s="1"/>
  <c r="I15"/>
  <c r="L15" s="1"/>
  <c r="V15" s="1"/>
  <c r="I14"/>
  <c r="L14" s="1"/>
  <c r="V14" s="1"/>
  <c r="I13"/>
  <c r="L13" s="1"/>
  <c r="V13" s="1"/>
  <c r="J12"/>
  <c r="I12"/>
  <c r="I11"/>
  <c r="L11" s="1"/>
  <c r="V11" s="1"/>
  <c r="J10"/>
  <c r="I10"/>
  <c r="L10" s="1"/>
  <c r="V10" s="1"/>
  <c r="I24"/>
  <c r="L24" s="1"/>
  <c r="V24" s="1"/>
  <c r="I23"/>
  <c r="L23" s="1"/>
  <c r="V23" s="1"/>
  <c r="I9"/>
  <c r="L9" s="1"/>
  <c r="V9" s="1"/>
  <c r="I8"/>
  <c r="L8" s="1"/>
  <c r="V8" s="1"/>
  <c r="I22"/>
  <c r="L22" s="1"/>
  <c r="V22" s="1"/>
  <c r="I7"/>
  <c r="L7" s="1"/>
  <c r="V7" s="1"/>
  <c r="I6"/>
  <c r="L6" s="1"/>
  <c r="V6" s="1"/>
  <c r="I5"/>
  <c r="L5" s="1"/>
  <c r="V5" s="1"/>
  <c r="I4"/>
  <c r="L4" s="1"/>
  <c r="V4" s="1"/>
  <c r="I3"/>
  <c r="L3" s="1"/>
  <c r="V3" s="1"/>
  <c r="L12" l="1"/>
  <c r="V12" s="1"/>
</calcChain>
</file>

<file path=xl/sharedStrings.xml><?xml version="1.0" encoding="utf-8"?>
<sst xmlns="http://schemas.openxmlformats.org/spreadsheetml/2006/main" count="247" uniqueCount="121">
  <si>
    <t>Application Number</t>
  </si>
  <si>
    <t>Name of Contact Person</t>
  </si>
  <si>
    <t>Name of Development</t>
  </si>
  <si>
    <t>County</t>
  </si>
  <si>
    <t>St. Lucie</t>
  </si>
  <si>
    <t>Volusia</t>
  </si>
  <si>
    <t>Lottery Number</t>
  </si>
  <si>
    <t>Total Points</t>
  </si>
  <si>
    <t>Alachua</t>
  </si>
  <si>
    <t>Seminole</t>
  </si>
  <si>
    <t>Polk</t>
  </si>
  <si>
    <t>Hernando</t>
  </si>
  <si>
    <t>Bay</t>
  </si>
  <si>
    <t>Escambia</t>
  </si>
  <si>
    <t>Citrus</t>
  </si>
  <si>
    <t>Putnam</t>
  </si>
  <si>
    <t>Lake</t>
  </si>
  <si>
    <t>Martin</t>
  </si>
  <si>
    <t>Indian River</t>
  </si>
  <si>
    <t>Eligible For Funding?</t>
  </si>
  <si>
    <t>Clay</t>
  </si>
  <si>
    <t>Broward</t>
  </si>
  <si>
    <t>Duval</t>
  </si>
  <si>
    <t>Hillsborough</t>
  </si>
  <si>
    <t>Name of Applicant</t>
  </si>
  <si>
    <t>Total Units</t>
  </si>
  <si>
    <t>Development Category (Adding - through NC, R, or Combination) or Renovation</t>
  </si>
  <si>
    <t>90% Test Calculation</t>
  </si>
  <si>
    <t>Qualifying Financial Assistance</t>
  </si>
  <si>
    <t>Florida Job Creation</t>
  </si>
  <si>
    <t>2015-005G</t>
  </si>
  <si>
    <t>Adding Units in Seminole County for Individuals with DD</t>
  </si>
  <si>
    <t>2015-006G</t>
  </si>
  <si>
    <t>SunUp Project</t>
  </si>
  <si>
    <t>2015-007G</t>
  </si>
  <si>
    <t xml:space="preserve"> Greenwood Court Group Home</t>
  </si>
  <si>
    <t>2015-008G</t>
  </si>
  <si>
    <t>Oakwood Group Home</t>
  </si>
  <si>
    <t>2015-009G</t>
  </si>
  <si>
    <t xml:space="preserve"> The Jonesville Home at The Arc of Alachua County </t>
  </si>
  <si>
    <t>2015-010G</t>
  </si>
  <si>
    <t>St Andrew Bay Residential Home</t>
  </si>
  <si>
    <t>2015-011G</t>
  </si>
  <si>
    <t>Neff Lake Estate III</t>
  </si>
  <si>
    <t>2015-012G</t>
  </si>
  <si>
    <t>Neff Lake Estate II</t>
  </si>
  <si>
    <t>2015-013G</t>
  </si>
  <si>
    <t>Sunrise Fulton Green Bathroom Renovation</t>
  </si>
  <si>
    <t>2015-014G</t>
  </si>
  <si>
    <t>Sunrise Tall Pines Bathroom Renovation</t>
  </si>
  <si>
    <t>2015-015G</t>
  </si>
  <si>
    <t>Kaden Home</t>
  </si>
  <si>
    <t>2015-016G</t>
  </si>
  <si>
    <t>BASCA Group Home 5</t>
  </si>
  <si>
    <t>2015-017G</t>
  </si>
  <si>
    <t>The Deleon Residential Facility</t>
  </si>
  <si>
    <t>2015-018G</t>
  </si>
  <si>
    <t>Arc Gateway Fassett House</t>
  </si>
  <si>
    <t>2015-019G</t>
  </si>
  <si>
    <t>John's Place</t>
  </si>
  <si>
    <t>2015-020G</t>
  </si>
  <si>
    <t xml:space="preserve"> Overhill Group Home</t>
  </si>
  <si>
    <t>2015-021G</t>
  </si>
  <si>
    <t xml:space="preserve"> Coulter Group Home</t>
  </si>
  <si>
    <t>2015-022G</t>
  </si>
  <si>
    <t>The Harper Home</t>
  </si>
  <si>
    <t>2015-023G</t>
  </si>
  <si>
    <t>Quanset House</t>
  </si>
  <si>
    <t>2015-024G</t>
  </si>
  <si>
    <t>Setlowe Haven</t>
  </si>
  <si>
    <t>Crystal Lakes Supportive Environments, Inc. dba Attain, Inc.</t>
  </si>
  <si>
    <t>The Arc of Indian River County, Inc. (previously SunUp ARC, Inc.)</t>
  </si>
  <si>
    <t>Life Concepts, Inc. dba Quest, Inc.</t>
  </si>
  <si>
    <t>Ann Storck Center, Inc.</t>
  </si>
  <si>
    <t xml:space="preserve"> The Arc of Alachua County, Inc. </t>
  </si>
  <si>
    <t xml:space="preserve">St. Andrew Bay Center, Inc. </t>
  </si>
  <si>
    <t>The Arc Nature Coast,Inc.</t>
  </si>
  <si>
    <t>Sunrise Community of Polk County, Inc./Regional Properties, Inc.</t>
  </si>
  <si>
    <t>Sunrise Community of Polk County, Inc./Regional Properties</t>
  </si>
  <si>
    <t>The Arc Jacksonville Inc.</t>
  </si>
  <si>
    <t>BASCA, Inc.</t>
  </si>
  <si>
    <t>The Arc of St. Lucie County, Inc.</t>
  </si>
  <si>
    <t>THE ARC GATEWAY, INC.</t>
  </si>
  <si>
    <t>The Ar of Putnam County, Inc.</t>
  </si>
  <si>
    <t>The Arc Sunrise of Central Florida</t>
  </si>
  <si>
    <t>ARC of Martin County, Inc.</t>
  </si>
  <si>
    <t>Citrus County Association for Retarded Citizens, Inc.</t>
  </si>
  <si>
    <t>Craig  Cook</t>
  </si>
  <si>
    <t>Charles  Bradley</t>
  </si>
  <si>
    <t>John  Gill</t>
  </si>
  <si>
    <t>Charlotte  Mather-Taylor</t>
  </si>
  <si>
    <t xml:space="preserve"> Judi  Scarborough</t>
  </si>
  <si>
    <t>Cathy  Howell</t>
  </si>
  <si>
    <t>Mark  Barry</t>
  </si>
  <si>
    <t>Kirk   Zaremba</t>
  </si>
  <si>
    <t>Jim  Whittaker</t>
  </si>
  <si>
    <t>Callan  Bell</t>
  </si>
  <si>
    <t>Cheryl   King</t>
  </si>
  <si>
    <t>Cathy  Lauterbach</t>
  </si>
  <si>
    <t>Mark  Swain</t>
  </si>
  <si>
    <t>Keith  Muniz</t>
  </si>
  <si>
    <t>Melissa  Walker</t>
  </si>
  <si>
    <t>Number of Bedrooms Added</t>
  </si>
  <si>
    <t>New Bathroomfacilities added?</t>
  </si>
  <si>
    <t>Maximum Base Loan</t>
  </si>
  <si>
    <t>Max Funding for Adding additional Bedrooms or bathroom facilities</t>
  </si>
  <si>
    <t>Max Funding for Predevelopment and Credit Underwriting Costs</t>
  </si>
  <si>
    <t>Maximum Eligible Funding Award Amount</t>
  </si>
  <si>
    <t>N</t>
  </si>
  <si>
    <t>Y</t>
  </si>
  <si>
    <t>Adding</t>
  </si>
  <si>
    <t>Renovating</t>
  </si>
  <si>
    <t>Fund?</t>
  </si>
  <si>
    <t>CRH County Award Tally</t>
  </si>
  <si>
    <t>CRH or SLU?</t>
  </si>
  <si>
    <t>CRH</t>
  </si>
  <si>
    <t>SLU County Award Tally</t>
  </si>
  <si>
    <t>Ineligible Applications</t>
  </si>
  <si>
    <t>Eligible Applications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</si>
  <si>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</si>
  <si>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January 30, 2015,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</si>
</sst>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(&quot;$&quot;* #,##0.00_);_(&quot;$&quot;* \(#,##0.00\);_(&quot;$&quot;* &quot;-&quot;??_);_(@_)"/>
  </numFmts>
  <fonts count="5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center" wrapText="1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view="pageBreakPreview" zoomScale="60" zoomScaleNormal="60" workbookViewId="0">
      <pane xSplit="5" ySplit="1" topLeftCell="F2" activePane="bottomRight" state="frozen"/>
      <selection pane="topRight" activeCell="G1" sqref="G1"/>
      <selection pane="bottomLeft" activeCell="A7" sqref="A7"/>
      <selection pane="bottomRight" activeCell="AA15" sqref="AA15"/>
    </sheetView>
  </sheetViews>
  <sheetFormatPr defaultColWidth="9.140625" defaultRowHeight="12"/>
  <cols>
    <col min="1" max="1" width="11.85546875" style="27" customWidth="1"/>
    <col min="2" max="2" width="21.5703125" style="29" customWidth="1"/>
    <col min="3" max="3" width="13.42578125" style="27" customWidth="1"/>
    <col min="4" max="4" width="27.5703125" style="27" customWidth="1"/>
    <col min="5" max="5" width="16.140625" style="27" customWidth="1"/>
    <col min="6" max="6" width="7.85546875" style="28" customWidth="1"/>
    <col min="7" max="7" width="11.42578125" style="28" hidden="1" customWidth="1"/>
    <col min="8" max="8" width="10.42578125" style="28" hidden="1" customWidth="1"/>
    <col min="9" max="9" width="12.28515625" style="28" hidden="1" customWidth="1"/>
    <col min="10" max="10" width="17" style="28" hidden="1" customWidth="1"/>
    <col min="11" max="11" width="17.140625" style="28" hidden="1" customWidth="1"/>
    <col min="12" max="12" width="12.28515625" style="28" customWidth="1"/>
    <col min="13" max="13" width="10.28515625" style="27" customWidth="1"/>
    <col min="14" max="14" width="19.85546875" style="27" customWidth="1"/>
    <col min="15" max="15" width="7.5703125" style="27" customWidth="1"/>
    <col min="16" max="16" width="11.5703125" style="27" customWidth="1"/>
    <col min="17" max="17" width="11.5703125" style="27" hidden="1" customWidth="1"/>
    <col min="18" max="18" width="9.140625" style="27" customWidth="1"/>
    <col min="19" max="20" width="11.85546875" style="27" customWidth="1"/>
    <col min="21" max="21" width="9" style="27" customWidth="1"/>
    <col min="22" max="22" width="14.28515625" style="27" hidden="1" customWidth="1"/>
    <col min="23" max="23" width="8.42578125" style="28" hidden="1" customWidth="1"/>
    <col min="24" max="24" width="8.5703125" style="28" customWidth="1"/>
    <col min="25" max="16384" width="9.140625" style="27"/>
  </cols>
  <sheetData>
    <row r="1" spans="1:24" s="1" customFormat="1" ht="66" customHeight="1">
      <c r="A1" s="9" t="s">
        <v>0</v>
      </c>
      <c r="B1" s="9" t="s">
        <v>2</v>
      </c>
      <c r="C1" s="9" t="s">
        <v>3</v>
      </c>
      <c r="D1" s="9" t="s">
        <v>24</v>
      </c>
      <c r="E1" s="9" t="s">
        <v>1</v>
      </c>
      <c r="F1" s="9" t="s">
        <v>25</v>
      </c>
      <c r="G1" s="9" t="s">
        <v>102</v>
      </c>
      <c r="H1" s="9" t="s">
        <v>103</v>
      </c>
      <c r="I1" s="9" t="s">
        <v>104</v>
      </c>
      <c r="J1" s="9" t="s">
        <v>105</v>
      </c>
      <c r="K1" s="9" t="s">
        <v>106</v>
      </c>
      <c r="L1" s="9" t="s">
        <v>107</v>
      </c>
      <c r="M1" s="9" t="s">
        <v>19</v>
      </c>
      <c r="N1" s="9" t="s">
        <v>26</v>
      </c>
      <c r="O1" s="9" t="s">
        <v>114</v>
      </c>
      <c r="P1" s="9" t="s">
        <v>113</v>
      </c>
      <c r="Q1" s="9" t="s">
        <v>116</v>
      </c>
      <c r="R1" s="9" t="s">
        <v>7</v>
      </c>
      <c r="S1" s="9" t="s">
        <v>28</v>
      </c>
      <c r="T1" s="9" t="s">
        <v>29</v>
      </c>
      <c r="U1" s="9" t="s">
        <v>6</v>
      </c>
      <c r="V1" s="9" t="s">
        <v>27</v>
      </c>
      <c r="W1" s="9" t="s">
        <v>112</v>
      </c>
    </row>
    <row r="2" spans="1:24" s="22" customFormat="1">
      <c r="A2" s="16" t="s">
        <v>118</v>
      </c>
      <c r="B2" s="11"/>
      <c r="C2" s="11"/>
      <c r="D2" s="11"/>
      <c r="E2" s="11"/>
      <c r="F2" s="12"/>
      <c r="G2" s="12"/>
      <c r="H2" s="10"/>
      <c r="I2" s="13"/>
      <c r="J2" s="13"/>
      <c r="K2" s="14"/>
      <c r="L2" s="15"/>
      <c r="M2" s="19"/>
      <c r="N2" s="12"/>
      <c r="O2" s="12"/>
      <c r="P2" s="12"/>
      <c r="Q2" s="12"/>
      <c r="R2" s="19"/>
      <c r="S2" s="10"/>
      <c r="T2" s="10"/>
      <c r="U2" s="18"/>
      <c r="V2" s="20"/>
      <c r="W2" s="21"/>
      <c r="X2" s="21"/>
    </row>
    <row r="3" spans="1:24" ht="41.1" customHeight="1">
      <c r="A3" s="2" t="s">
        <v>30</v>
      </c>
      <c r="B3" s="3" t="s">
        <v>31</v>
      </c>
      <c r="C3" s="3" t="s">
        <v>9</v>
      </c>
      <c r="D3" s="3" t="s">
        <v>70</v>
      </c>
      <c r="E3" s="3" t="s">
        <v>87</v>
      </c>
      <c r="F3" s="4">
        <v>1</v>
      </c>
      <c r="G3" s="4">
        <v>0</v>
      </c>
      <c r="H3" s="2" t="s">
        <v>109</v>
      </c>
      <c r="I3" s="5">
        <f t="shared" ref="I3:I19" si="0">IF(N3="Adding",350000,84000)</f>
        <v>350000</v>
      </c>
      <c r="J3" s="6">
        <v>0</v>
      </c>
      <c r="K3" s="7">
        <v>17000</v>
      </c>
      <c r="L3" s="6">
        <f t="shared" ref="L3:L19" si="1">SUM(I3:K3)</f>
        <v>367000</v>
      </c>
      <c r="M3" s="23" t="s">
        <v>109</v>
      </c>
      <c r="N3" s="4" t="s">
        <v>110</v>
      </c>
      <c r="O3" s="4" t="s">
        <v>115</v>
      </c>
      <c r="P3" s="4">
        <v>0</v>
      </c>
      <c r="Q3" s="4">
        <v>0</v>
      </c>
      <c r="R3" s="23">
        <v>45</v>
      </c>
      <c r="S3" s="2" t="s">
        <v>108</v>
      </c>
      <c r="T3" s="2" t="s">
        <v>108</v>
      </c>
      <c r="U3" s="24">
        <v>1</v>
      </c>
      <c r="V3" s="25">
        <f t="shared" ref="V3:V19" si="2">L3*0.9</f>
        <v>330300</v>
      </c>
      <c r="W3" s="26"/>
      <c r="X3" s="27"/>
    </row>
    <row r="4" spans="1:24" ht="24">
      <c r="A4" s="2" t="s">
        <v>32</v>
      </c>
      <c r="B4" s="3" t="s">
        <v>33</v>
      </c>
      <c r="C4" s="3" t="s">
        <v>18</v>
      </c>
      <c r="D4" s="3" t="s">
        <v>71</v>
      </c>
      <c r="E4" s="3" t="s">
        <v>88</v>
      </c>
      <c r="F4" s="4">
        <v>1</v>
      </c>
      <c r="G4" s="4">
        <v>0</v>
      </c>
      <c r="H4" s="2" t="s">
        <v>108</v>
      </c>
      <c r="I4" s="5">
        <f t="shared" si="0"/>
        <v>350000</v>
      </c>
      <c r="J4" s="6">
        <v>0</v>
      </c>
      <c r="K4" s="7">
        <v>17000</v>
      </c>
      <c r="L4" s="6">
        <f t="shared" si="1"/>
        <v>367000</v>
      </c>
      <c r="M4" s="23" t="s">
        <v>109</v>
      </c>
      <c r="N4" s="4" t="s">
        <v>110</v>
      </c>
      <c r="O4" s="4" t="s">
        <v>115</v>
      </c>
      <c r="P4" s="4">
        <v>0</v>
      </c>
      <c r="Q4" s="4">
        <v>0</v>
      </c>
      <c r="R4" s="23">
        <v>33</v>
      </c>
      <c r="S4" s="2" t="s">
        <v>109</v>
      </c>
      <c r="T4" s="2" t="s">
        <v>108</v>
      </c>
      <c r="U4" s="24">
        <v>16</v>
      </c>
      <c r="V4" s="25">
        <f t="shared" si="2"/>
        <v>330300</v>
      </c>
      <c r="W4" s="26"/>
      <c r="X4" s="27"/>
    </row>
    <row r="5" spans="1:24" ht="24">
      <c r="A5" s="2" t="s">
        <v>34</v>
      </c>
      <c r="B5" s="3" t="s">
        <v>35</v>
      </c>
      <c r="C5" s="3" t="s">
        <v>23</v>
      </c>
      <c r="D5" s="3" t="s">
        <v>72</v>
      </c>
      <c r="E5" s="3" t="s">
        <v>89</v>
      </c>
      <c r="F5" s="4">
        <v>1</v>
      </c>
      <c r="G5" s="4">
        <v>0</v>
      </c>
      <c r="H5" s="2" t="s">
        <v>108</v>
      </c>
      <c r="I5" s="5">
        <f t="shared" si="0"/>
        <v>84000</v>
      </c>
      <c r="J5" s="6">
        <v>0</v>
      </c>
      <c r="K5" s="7">
        <v>17000</v>
      </c>
      <c r="L5" s="6">
        <f t="shared" si="1"/>
        <v>101000</v>
      </c>
      <c r="M5" s="23" t="s">
        <v>109</v>
      </c>
      <c r="N5" s="4" t="s">
        <v>111</v>
      </c>
      <c r="O5" s="4" t="s">
        <v>115</v>
      </c>
      <c r="P5" s="4">
        <v>1</v>
      </c>
      <c r="Q5" s="4">
        <v>0</v>
      </c>
      <c r="R5" s="23">
        <v>34</v>
      </c>
      <c r="S5" s="2" t="s">
        <v>108</v>
      </c>
      <c r="T5" s="2" t="s">
        <v>109</v>
      </c>
      <c r="U5" s="24">
        <v>10</v>
      </c>
      <c r="V5" s="25">
        <f t="shared" si="2"/>
        <v>90900</v>
      </c>
      <c r="W5" s="26"/>
      <c r="X5" s="27"/>
    </row>
    <row r="6" spans="1:24" ht="24">
      <c r="A6" s="2" t="s">
        <v>36</v>
      </c>
      <c r="B6" s="3" t="s">
        <v>37</v>
      </c>
      <c r="C6" s="3" t="s">
        <v>21</v>
      </c>
      <c r="D6" s="3" t="s">
        <v>73</v>
      </c>
      <c r="E6" s="3" t="s">
        <v>90</v>
      </c>
      <c r="F6" s="4">
        <v>1</v>
      </c>
      <c r="G6" s="4">
        <v>0</v>
      </c>
      <c r="H6" s="2" t="s">
        <v>108</v>
      </c>
      <c r="I6" s="5">
        <f t="shared" si="0"/>
        <v>84000</v>
      </c>
      <c r="J6" s="6">
        <v>0</v>
      </c>
      <c r="K6" s="7">
        <v>17000</v>
      </c>
      <c r="L6" s="6">
        <f t="shared" si="1"/>
        <v>101000</v>
      </c>
      <c r="M6" s="23" t="s">
        <v>109</v>
      </c>
      <c r="N6" s="4" t="s">
        <v>111</v>
      </c>
      <c r="O6" s="4" t="s">
        <v>115</v>
      </c>
      <c r="P6" s="4">
        <v>0</v>
      </c>
      <c r="Q6" s="4">
        <v>0</v>
      </c>
      <c r="R6" s="23">
        <v>37</v>
      </c>
      <c r="S6" s="2" t="s">
        <v>109</v>
      </c>
      <c r="T6" s="2" t="s">
        <v>109</v>
      </c>
      <c r="U6" s="17">
        <v>5</v>
      </c>
      <c r="V6" s="25">
        <f t="shared" si="2"/>
        <v>90900</v>
      </c>
      <c r="W6" s="26"/>
      <c r="X6" s="27"/>
    </row>
    <row r="7" spans="1:24" ht="24">
      <c r="A7" s="2" t="s">
        <v>38</v>
      </c>
      <c r="B7" s="3" t="s">
        <v>39</v>
      </c>
      <c r="C7" s="3" t="s">
        <v>8</v>
      </c>
      <c r="D7" s="3" t="s">
        <v>74</v>
      </c>
      <c r="E7" s="3" t="s">
        <v>91</v>
      </c>
      <c r="F7" s="4">
        <v>1</v>
      </c>
      <c r="G7" s="4">
        <v>0</v>
      </c>
      <c r="H7" s="2" t="s">
        <v>108</v>
      </c>
      <c r="I7" s="5">
        <f t="shared" si="0"/>
        <v>350000</v>
      </c>
      <c r="J7" s="6">
        <v>0</v>
      </c>
      <c r="K7" s="7">
        <v>17000</v>
      </c>
      <c r="L7" s="6">
        <f t="shared" si="1"/>
        <v>367000</v>
      </c>
      <c r="M7" s="23" t="s">
        <v>109</v>
      </c>
      <c r="N7" s="4" t="s">
        <v>110</v>
      </c>
      <c r="O7" s="4" t="s">
        <v>115</v>
      </c>
      <c r="P7" s="4">
        <v>1</v>
      </c>
      <c r="Q7" s="4">
        <v>0</v>
      </c>
      <c r="R7" s="23">
        <v>49</v>
      </c>
      <c r="S7" s="2" t="s">
        <v>109</v>
      </c>
      <c r="T7" s="2" t="s">
        <v>108</v>
      </c>
      <c r="U7" s="17">
        <v>20</v>
      </c>
      <c r="V7" s="25">
        <f t="shared" si="2"/>
        <v>330300</v>
      </c>
      <c r="W7" s="26"/>
      <c r="X7" s="27"/>
    </row>
    <row r="8" spans="1:24" ht="15.95" customHeight="1">
      <c r="A8" s="2" t="s">
        <v>42</v>
      </c>
      <c r="B8" s="3" t="s">
        <v>43</v>
      </c>
      <c r="C8" s="3" t="s">
        <v>11</v>
      </c>
      <c r="D8" s="3" t="s">
        <v>76</v>
      </c>
      <c r="E8" s="3" t="s">
        <v>93</v>
      </c>
      <c r="F8" s="4">
        <v>1</v>
      </c>
      <c r="G8" s="4">
        <v>0</v>
      </c>
      <c r="H8" s="2" t="s">
        <v>108</v>
      </c>
      <c r="I8" s="5">
        <f t="shared" si="0"/>
        <v>350000</v>
      </c>
      <c r="J8" s="6">
        <v>0</v>
      </c>
      <c r="K8" s="7">
        <v>17000</v>
      </c>
      <c r="L8" s="6">
        <f t="shared" si="1"/>
        <v>367000</v>
      </c>
      <c r="M8" s="23" t="s">
        <v>109</v>
      </c>
      <c r="N8" s="4" t="s">
        <v>110</v>
      </c>
      <c r="O8" s="4" t="s">
        <v>115</v>
      </c>
      <c r="P8" s="4">
        <v>0</v>
      </c>
      <c r="Q8" s="4">
        <v>0</v>
      </c>
      <c r="R8" s="23">
        <v>34</v>
      </c>
      <c r="S8" s="2" t="s">
        <v>109</v>
      </c>
      <c r="T8" s="2" t="s">
        <v>108</v>
      </c>
      <c r="U8" s="17">
        <v>4</v>
      </c>
      <c r="V8" s="25">
        <f t="shared" si="2"/>
        <v>330300</v>
      </c>
      <c r="W8" s="26"/>
      <c r="X8" s="27"/>
    </row>
    <row r="9" spans="1:24" ht="15.95" customHeight="1">
      <c r="A9" s="2" t="s">
        <v>44</v>
      </c>
      <c r="B9" s="3" t="s">
        <v>45</v>
      </c>
      <c r="C9" s="3" t="s">
        <v>11</v>
      </c>
      <c r="D9" s="3" t="s">
        <v>76</v>
      </c>
      <c r="E9" s="3" t="s">
        <v>93</v>
      </c>
      <c r="F9" s="4">
        <v>1</v>
      </c>
      <c r="G9" s="4">
        <v>0</v>
      </c>
      <c r="H9" s="2" t="s">
        <v>108</v>
      </c>
      <c r="I9" s="5">
        <f t="shared" si="0"/>
        <v>350000</v>
      </c>
      <c r="J9" s="6">
        <v>0</v>
      </c>
      <c r="K9" s="7">
        <v>17000</v>
      </c>
      <c r="L9" s="6">
        <f t="shared" si="1"/>
        <v>367000</v>
      </c>
      <c r="M9" s="23" t="s">
        <v>109</v>
      </c>
      <c r="N9" s="4" t="s">
        <v>110</v>
      </c>
      <c r="O9" s="4" t="s">
        <v>115</v>
      </c>
      <c r="P9" s="4">
        <v>0</v>
      </c>
      <c r="Q9" s="4">
        <v>0</v>
      </c>
      <c r="R9" s="23">
        <v>34</v>
      </c>
      <c r="S9" s="2" t="s">
        <v>109</v>
      </c>
      <c r="T9" s="2" t="s">
        <v>108</v>
      </c>
      <c r="U9" s="17">
        <v>19</v>
      </c>
      <c r="V9" s="25">
        <f t="shared" si="2"/>
        <v>330300</v>
      </c>
      <c r="W9" s="26"/>
      <c r="X9" s="27"/>
    </row>
    <row r="10" spans="1:24" ht="15.95" customHeight="1">
      <c r="A10" s="2" t="s">
        <v>50</v>
      </c>
      <c r="B10" s="3" t="s">
        <v>51</v>
      </c>
      <c r="C10" s="3" t="s">
        <v>22</v>
      </c>
      <c r="D10" s="3" t="s">
        <v>79</v>
      </c>
      <c r="E10" s="3" t="s">
        <v>95</v>
      </c>
      <c r="F10" s="4">
        <v>1</v>
      </c>
      <c r="G10" s="4">
        <v>1</v>
      </c>
      <c r="H10" s="2" t="s">
        <v>109</v>
      </c>
      <c r="I10" s="5">
        <f t="shared" si="0"/>
        <v>84000</v>
      </c>
      <c r="J10" s="5">
        <f>32000+15000</f>
        <v>47000</v>
      </c>
      <c r="K10" s="7">
        <v>17000</v>
      </c>
      <c r="L10" s="6">
        <f t="shared" si="1"/>
        <v>148000</v>
      </c>
      <c r="M10" s="23" t="s">
        <v>109</v>
      </c>
      <c r="N10" s="4" t="s">
        <v>111</v>
      </c>
      <c r="O10" s="4" t="s">
        <v>115</v>
      </c>
      <c r="P10" s="4">
        <v>0</v>
      </c>
      <c r="Q10" s="4">
        <v>0</v>
      </c>
      <c r="R10" s="23">
        <v>40</v>
      </c>
      <c r="S10" s="2" t="s">
        <v>109</v>
      </c>
      <c r="T10" s="2" t="s">
        <v>109</v>
      </c>
      <c r="U10" s="17">
        <v>13</v>
      </c>
      <c r="V10" s="25">
        <f t="shared" si="2"/>
        <v>133200</v>
      </c>
      <c r="W10" s="26"/>
    </row>
    <row r="11" spans="1:24" ht="15.95" customHeight="1">
      <c r="A11" s="2" t="s">
        <v>52</v>
      </c>
      <c r="B11" s="3" t="s">
        <v>53</v>
      </c>
      <c r="C11" s="3" t="s">
        <v>20</v>
      </c>
      <c r="D11" s="3" t="s">
        <v>80</v>
      </c>
      <c r="E11" s="3" t="s">
        <v>96</v>
      </c>
      <c r="F11" s="4">
        <v>1</v>
      </c>
      <c r="G11" s="4">
        <v>0</v>
      </c>
      <c r="H11" s="2" t="s">
        <v>108</v>
      </c>
      <c r="I11" s="5">
        <f t="shared" si="0"/>
        <v>350000</v>
      </c>
      <c r="J11" s="5">
        <v>0</v>
      </c>
      <c r="K11" s="7">
        <v>17000</v>
      </c>
      <c r="L11" s="6">
        <f t="shared" si="1"/>
        <v>367000</v>
      </c>
      <c r="M11" s="23" t="s">
        <v>109</v>
      </c>
      <c r="N11" s="4" t="s">
        <v>110</v>
      </c>
      <c r="O11" s="4" t="s">
        <v>115</v>
      </c>
      <c r="P11" s="4">
        <v>1</v>
      </c>
      <c r="Q11" s="4">
        <v>0</v>
      </c>
      <c r="R11" s="23">
        <v>45</v>
      </c>
      <c r="S11" s="2" t="s">
        <v>109</v>
      </c>
      <c r="T11" s="2" t="s">
        <v>108</v>
      </c>
      <c r="U11" s="17">
        <v>8</v>
      </c>
      <c r="V11" s="25">
        <f t="shared" si="2"/>
        <v>330300</v>
      </c>
      <c r="W11" s="26"/>
    </row>
    <row r="12" spans="1:24" ht="24">
      <c r="A12" s="2" t="s">
        <v>54</v>
      </c>
      <c r="B12" s="3" t="s">
        <v>55</v>
      </c>
      <c r="C12" s="3" t="s">
        <v>4</v>
      </c>
      <c r="D12" s="3" t="s">
        <v>81</v>
      </c>
      <c r="E12" s="3" t="s">
        <v>97</v>
      </c>
      <c r="F12" s="4">
        <v>1</v>
      </c>
      <c r="G12" s="4">
        <v>3</v>
      </c>
      <c r="H12" s="2" t="s">
        <v>109</v>
      </c>
      <c r="I12" s="5">
        <f t="shared" si="0"/>
        <v>84000</v>
      </c>
      <c r="J12" s="5">
        <f>72000+15000</f>
        <v>87000</v>
      </c>
      <c r="K12" s="7">
        <v>17000</v>
      </c>
      <c r="L12" s="6">
        <f t="shared" si="1"/>
        <v>188000</v>
      </c>
      <c r="M12" s="23" t="s">
        <v>109</v>
      </c>
      <c r="N12" s="4" t="s">
        <v>111</v>
      </c>
      <c r="O12" s="4" t="s">
        <v>115</v>
      </c>
      <c r="P12" s="4">
        <v>0</v>
      </c>
      <c r="Q12" s="4">
        <v>0</v>
      </c>
      <c r="R12" s="23">
        <v>36</v>
      </c>
      <c r="S12" s="2" t="s">
        <v>109</v>
      </c>
      <c r="T12" s="2" t="s">
        <v>108</v>
      </c>
      <c r="U12" s="17">
        <v>3</v>
      </c>
      <c r="V12" s="25">
        <f t="shared" si="2"/>
        <v>169200</v>
      </c>
      <c r="W12" s="26"/>
    </row>
    <row r="13" spans="1:24" ht="17.100000000000001" customHeight="1">
      <c r="A13" s="2" t="s">
        <v>56</v>
      </c>
      <c r="B13" s="3" t="s">
        <v>57</v>
      </c>
      <c r="C13" s="3" t="s">
        <v>13</v>
      </c>
      <c r="D13" s="3" t="s">
        <v>82</v>
      </c>
      <c r="E13" s="3" t="s">
        <v>98</v>
      </c>
      <c r="F13" s="4">
        <v>1</v>
      </c>
      <c r="G13" s="4">
        <v>0</v>
      </c>
      <c r="H13" s="2" t="s">
        <v>108</v>
      </c>
      <c r="I13" s="5">
        <f t="shared" si="0"/>
        <v>350000</v>
      </c>
      <c r="J13" s="5">
        <v>0</v>
      </c>
      <c r="K13" s="7">
        <v>17000</v>
      </c>
      <c r="L13" s="6">
        <f t="shared" si="1"/>
        <v>367000</v>
      </c>
      <c r="M13" s="23" t="s">
        <v>109</v>
      </c>
      <c r="N13" s="4" t="s">
        <v>110</v>
      </c>
      <c r="O13" s="4" t="s">
        <v>115</v>
      </c>
      <c r="P13" s="4">
        <v>0</v>
      </c>
      <c r="Q13" s="4">
        <v>0</v>
      </c>
      <c r="R13" s="23">
        <v>43</v>
      </c>
      <c r="S13" s="2" t="s">
        <v>109</v>
      </c>
      <c r="T13" s="2" t="s">
        <v>108</v>
      </c>
      <c r="U13" s="17">
        <v>18</v>
      </c>
      <c r="V13" s="25">
        <f t="shared" si="2"/>
        <v>330300</v>
      </c>
      <c r="W13" s="26"/>
    </row>
    <row r="14" spans="1:24" ht="17.100000000000001" customHeight="1">
      <c r="A14" s="2" t="s">
        <v>58</v>
      </c>
      <c r="B14" s="3" t="s">
        <v>59</v>
      </c>
      <c r="C14" s="3" t="s">
        <v>15</v>
      </c>
      <c r="D14" s="3" t="s">
        <v>83</v>
      </c>
      <c r="E14" s="3" t="s">
        <v>95</v>
      </c>
      <c r="F14" s="4">
        <v>1</v>
      </c>
      <c r="G14" s="4">
        <v>0</v>
      </c>
      <c r="H14" s="2" t="s">
        <v>108</v>
      </c>
      <c r="I14" s="5">
        <f t="shared" si="0"/>
        <v>350000</v>
      </c>
      <c r="J14" s="5">
        <v>0</v>
      </c>
      <c r="K14" s="7">
        <v>17000</v>
      </c>
      <c r="L14" s="6">
        <f t="shared" si="1"/>
        <v>367000</v>
      </c>
      <c r="M14" s="23" t="s">
        <v>109</v>
      </c>
      <c r="N14" s="4" t="s">
        <v>110</v>
      </c>
      <c r="O14" s="4" t="s">
        <v>115</v>
      </c>
      <c r="P14" s="4">
        <v>0</v>
      </c>
      <c r="Q14" s="4">
        <v>0</v>
      </c>
      <c r="R14" s="23">
        <v>37</v>
      </c>
      <c r="S14" s="2" t="s">
        <v>109</v>
      </c>
      <c r="T14" s="2" t="s">
        <v>108</v>
      </c>
      <c r="U14" s="17">
        <v>7</v>
      </c>
      <c r="V14" s="25">
        <f t="shared" si="2"/>
        <v>330300</v>
      </c>
      <c r="W14" s="26"/>
    </row>
    <row r="15" spans="1:24" ht="17.100000000000001" customHeight="1">
      <c r="A15" s="2" t="s">
        <v>60</v>
      </c>
      <c r="B15" s="3" t="s">
        <v>61</v>
      </c>
      <c r="C15" s="3" t="s">
        <v>23</v>
      </c>
      <c r="D15" s="3" t="s">
        <v>72</v>
      </c>
      <c r="E15" s="3" t="s">
        <v>89</v>
      </c>
      <c r="F15" s="4">
        <v>1</v>
      </c>
      <c r="G15" s="4">
        <v>0</v>
      </c>
      <c r="H15" s="2" t="s">
        <v>109</v>
      </c>
      <c r="I15" s="5">
        <f t="shared" si="0"/>
        <v>84000</v>
      </c>
      <c r="J15" s="5">
        <v>0</v>
      </c>
      <c r="K15" s="7">
        <v>17000</v>
      </c>
      <c r="L15" s="6">
        <f t="shared" si="1"/>
        <v>101000</v>
      </c>
      <c r="M15" s="23" t="s">
        <v>109</v>
      </c>
      <c r="N15" s="4" t="s">
        <v>111</v>
      </c>
      <c r="O15" s="4" t="s">
        <v>115</v>
      </c>
      <c r="P15" s="4">
        <v>1</v>
      </c>
      <c r="Q15" s="4">
        <v>0</v>
      </c>
      <c r="R15" s="23">
        <v>34</v>
      </c>
      <c r="S15" s="2" t="s">
        <v>108</v>
      </c>
      <c r="T15" s="2" t="s">
        <v>109</v>
      </c>
      <c r="U15" s="17">
        <v>2</v>
      </c>
      <c r="V15" s="25">
        <f t="shared" si="2"/>
        <v>90900</v>
      </c>
      <c r="W15" s="26"/>
      <c r="X15" s="27"/>
    </row>
    <row r="16" spans="1:24" ht="17.100000000000001" customHeight="1">
      <c r="A16" s="2" t="s">
        <v>62</v>
      </c>
      <c r="B16" s="3" t="s">
        <v>63</v>
      </c>
      <c r="C16" s="3" t="s">
        <v>23</v>
      </c>
      <c r="D16" s="3" t="s">
        <v>72</v>
      </c>
      <c r="E16" s="3" t="s">
        <v>89</v>
      </c>
      <c r="F16" s="4">
        <v>1</v>
      </c>
      <c r="G16" s="4">
        <v>0</v>
      </c>
      <c r="H16" s="2" t="s">
        <v>109</v>
      </c>
      <c r="I16" s="5">
        <f t="shared" si="0"/>
        <v>84000</v>
      </c>
      <c r="J16" s="5">
        <v>0</v>
      </c>
      <c r="K16" s="7">
        <v>17000</v>
      </c>
      <c r="L16" s="6">
        <f t="shared" si="1"/>
        <v>101000</v>
      </c>
      <c r="M16" s="23" t="s">
        <v>109</v>
      </c>
      <c r="N16" s="4" t="s">
        <v>111</v>
      </c>
      <c r="O16" s="4" t="s">
        <v>115</v>
      </c>
      <c r="P16" s="4">
        <v>1</v>
      </c>
      <c r="Q16" s="4">
        <v>0</v>
      </c>
      <c r="R16" s="23">
        <v>33</v>
      </c>
      <c r="S16" s="2" t="s">
        <v>108</v>
      </c>
      <c r="T16" s="2" t="s">
        <v>109</v>
      </c>
      <c r="U16" s="17">
        <v>17</v>
      </c>
      <c r="V16" s="25">
        <f t="shared" si="2"/>
        <v>90900</v>
      </c>
      <c r="W16" s="26"/>
      <c r="X16" s="27"/>
    </row>
    <row r="17" spans="1:24" ht="17.100000000000001" customHeight="1">
      <c r="A17" s="2" t="s">
        <v>64</v>
      </c>
      <c r="B17" s="3" t="s">
        <v>65</v>
      </c>
      <c r="C17" s="3" t="s">
        <v>16</v>
      </c>
      <c r="D17" s="3" t="s">
        <v>84</v>
      </c>
      <c r="E17" s="3" t="s">
        <v>99</v>
      </c>
      <c r="F17" s="4">
        <v>1</v>
      </c>
      <c r="G17" s="4">
        <v>0</v>
      </c>
      <c r="H17" s="2" t="s">
        <v>108</v>
      </c>
      <c r="I17" s="5">
        <f t="shared" si="0"/>
        <v>350000</v>
      </c>
      <c r="J17" s="5">
        <v>0</v>
      </c>
      <c r="K17" s="7">
        <v>17000</v>
      </c>
      <c r="L17" s="6">
        <f t="shared" si="1"/>
        <v>367000</v>
      </c>
      <c r="M17" s="23" t="s">
        <v>109</v>
      </c>
      <c r="N17" s="4" t="s">
        <v>110</v>
      </c>
      <c r="O17" s="4" t="s">
        <v>115</v>
      </c>
      <c r="P17" s="4">
        <v>0</v>
      </c>
      <c r="Q17" s="4">
        <v>0</v>
      </c>
      <c r="R17" s="23">
        <v>33</v>
      </c>
      <c r="S17" s="2" t="s">
        <v>108</v>
      </c>
      <c r="T17" s="2" t="s">
        <v>108</v>
      </c>
      <c r="U17" s="17">
        <v>12</v>
      </c>
      <c r="V17" s="25">
        <f t="shared" si="2"/>
        <v>330300</v>
      </c>
      <c r="W17" s="26"/>
      <c r="X17" s="27"/>
    </row>
    <row r="18" spans="1:24" ht="17.100000000000001" customHeight="1">
      <c r="A18" s="2" t="s">
        <v>66</v>
      </c>
      <c r="B18" s="3" t="s">
        <v>67</v>
      </c>
      <c r="C18" s="3" t="s">
        <v>17</v>
      </c>
      <c r="D18" s="3" t="s">
        <v>85</v>
      </c>
      <c r="E18" s="3" t="s">
        <v>100</v>
      </c>
      <c r="F18" s="4">
        <v>1</v>
      </c>
      <c r="G18" s="4">
        <v>3</v>
      </c>
      <c r="H18" s="2" t="s">
        <v>109</v>
      </c>
      <c r="I18" s="5">
        <f t="shared" si="0"/>
        <v>350000</v>
      </c>
      <c r="J18" s="5">
        <v>0</v>
      </c>
      <c r="K18" s="7">
        <v>17000</v>
      </c>
      <c r="L18" s="6">
        <f t="shared" si="1"/>
        <v>367000</v>
      </c>
      <c r="M18" s="23" t="s">
        <v>109</v>
      </c>
      <c r="N18" s="4" t="s">
        <v>110</v>
      </c>
      <c r="O18" s="4" t="s">
        <v>115</v>
      </c>
      <c r="P18" s="4">
        <v>0</v>
      </c>
      <c r="Q18" s="4">
        <v>0</v>
      </c>
      <c r="R18" s="23">
        <v>36</v>
      </c>
      <c r="S18" s="2" t="s">
        <v>109</v>
      </c>
      <c r="T18" s="2" t="s">
        <v>108</v>
      </c>
      <c r="U18" s="17">
        <v>11</v>
      </c>
      <c r="V18" s="25">
        <f t="shared" si="2"/>
        <v>330300</v>
      </c>
      <c r="W18" s="26"/>
      <c r="X18" s="27"/>
    </row>
    <row r="19" spans="1:24" ht="24">
      <c r="A19" s="2" t="s">
        <v>68</v>
      </c>
      <c r="B19" s="3" t="s">
        <v>69</v>
      </c>
      <c r="C19" s="3" t="s">
        <v>14</v>
      </c>
      <c r="D19" s="3" t="s">
        <v>86</v>
      </c>
      <c r="E19" s="3" t="s">
        <v>101</v>
      </c>
      <c r="F19" s="4">
        <v>1</v>
      </c>
      <c r="G19" s="4">
        <v>0</v>
      </c>
      <c r="H19" s="2" t="s">
        <v>108</v>
      </c>
      <c r="I19" s="5">
        <f t="shared" si="0"/>
        <v>350000</v>
      </c>
      <c r="J19" s="5">
        <v>0</v>
      </c>
      <c r="K19" s="7">
        <v>17000</v>
      </c>
      <c r="L19" s="6">
        <f t="shared" si="1"/>
        <v>367000</v>
      </c>
      <c r="M19" s="23" t="s">
        <v>109</v>
      </c>
      <c r="N19" s="4" t="s">
        <v>110</v>
      </c>
      <c r="O19" s="4" t="s">
        <v>115</v>
      </c>
      <c r="P19" s="4">
        <v>0</v>
      </c>
      <c r="Q19" s="4">
        <v>0</v>
      </c>
      <c r="R19" s="23">
        <v>39</v>
      </c>
      <c r="S19" s="2" t="s">
        <v>109</v>
      </c>
      <c r="T19" s="2" t="s">
        <v>108</v>
      </c>
      <c r="U19" s="17">
        <v>6</v>
      </c>
      <c r="V19" s="25">
        <f t="shared" si="2"/>
        <v>330300</v>
      </c>
      <c r="W19" s="26"/>
    </row>
    <row r="20" spans="1:24" s="22" customFormat="1">
      <c r="A20" s="10"/>
      <c r="B20" s="11"/>
      <c r="C20" s="11"/>
      <c r="D20" s="11"/>
      <c r="E20" s="11"/>
      <c r="F20" s="12"/>
      <c r="G20" s="12"/>
      <c r="H20" s="10"/>
      <c r="I20" s="13"/>
      <c r="J20" s="13"/>
      <c r="K20" s="14"/>
      <c r="L20" s="15"/>
      <c r="M20" s="19"/>
      <c r="N20" s="12"/>
      <c r="O20" s="12"/>
      <c r="P20" s="12"/>
      <c r="Q20" s="12"/>
      <c r="R20" s="19"/>
      <c r="S20" s="10"/>
      <c r="T20" s="10"/>
      <c r="U20" s="18"/>
      <c r="V20" s="20"/>
      <c r="W20" s="21"/>
      <c r="X20" s="21"/>
    </row>
    <row r="21" spans="1:24" s="22" customFormat="1">
      <c r="A21" s="16" t="s">
        <v>117</v>
      </c>
      <c r="B21" s="11"/>
      <c r="C21" s="11"/>
      <c r="D21" s="11"/>
      <c r="E21" s="11"/>
      <c r="F21" s="12"/>
      <c r="G21" s="12"/>
      <c r="H21" s="10"/>
      <c r="I21" s="13"/>
      <c r="J21" s="13"/>
      <c r="K21" s="14"/>
      <c r="L21" s="15"/>
      <c r="M21" s="19"/>
      <c r="N21" s="12"/>
      <c r="O21" s="12"/>
      <c r="P21" s="12"/>
      <c r="Q21" s="12"/>
      <c r="R21" s="19"/>
      <c r="S21" s="10"/>
      <c r="T21" s="10"/>
      <c r="U21" s="18"/>
      <c r="V21" s="20"/>
      <c r="W21" s="21"/>
      <c r="X21" s="21"/>
    </row>
    <row r="22" spans="1:24" ht="24">
      <c r="A22" s="2" t="s">
        <v>40</v>
      </c>
      <c r="B22" s="3" t="s">
        <v>41</v>
      </c>
      <c r="C22" s="3" t="s">
        <v>12</v>
      </c>
      <c r="D22" s="3" t="s">
        <v>75</v>
      </c>
      <c r="E22" s="3" t="s">
        <v>92</v>
      </c>
      <c r="F22" s="4">
        <v>1</v>
      </c>
      <c r="G22" s="4">
        <v>0</v>
      </c>
      <c r="H22" s="2" t="s">
        <v>108</v>
      </c>
      <c r="I22" s="5">
        <f>IF(N22="Adding",350000,84000)</f>
        <v>350000</v>
      </c>
      <c r="J22" s="6">
        <v>0</v>
      </c>
      <c r="K22" s="7">
        <v>17000</v>
      </c>
      <c r="L22" s="6">
        <f>SUM(I22:K22)</f>
        <v>367000</v>
      </c>
      <c r="M22" s="23" t="s">
        <v>108</v>
      </c>
      <c r="N22" s="4" t="s">
        <v>110</v>
      </c>
      <c r="O22" s="4" t="s">
        <v>115</v>
      </c>
      <c r="P22" s="4">
        <v>0</v>
      </c>
      <c r="Q22" s="4">
        <v>0</v>
      </c>
      <c r="R22" s="23">
        <v>26</v>
      </c>
      <c r="S22" s="2" t="s">
        <v>109</v>
      </c>
      <c r="T22" s="2" t="s">
        <v>108</v>
      </c>
      <c r="U22" s="17">
        <v>15</v>
      </c>
      <c r="V22" s="25">
        <f>L22*0.9</f>
        <v>330300</v>
      </c>
      <c r="W22" s="26"/>
      <c r="X22" s="27"/>
    </row>
    <row r="23" spans="1:24" ht="39.950000000000003" customHeight="1">
      <c r="A23" s="2" t="s">
        <v>46</v>
      </c>
      <c r="B23" s="3" t="s">
        <v>47</v>
      </c>
      <c r="C23" s="3" t="s">
        <v>10</v>
      </c>
      <c r="D23" s="3" t="s">
        <v>77</v>
      </c>
      <c r="E23" s="3" t="s">
        <v>94</v>
      </c>
      <c r="F23" s="4">
        <v>1</v>
      </c>
      <c r="G23" s="4">
        <v>0</v>
      </c>
      <c r="H23" s="2" t="s">
        <v>108</v>
      </c>
      <c r="I23" s="5">
        <f>IF(N23="Adding",350000,84000)</f>
        <v>84000</v>
      </c>
      <c r="J23" s="6">
        <v>0</v>
      </c>
      <c r="K23" s="7">
        <v>17000</v>
      </c>
      <c r="L23" s="6">
        <f>SUM(I23:K23)</f>
        <v>101000</v>
      </c>
      <c r="M23" s="23" t="s">
        <v>108</v>
      </c>
      <c r="N23" s="4" t="s">
        <v>111</v>
      </c>
      <c r="O23" s="4" t="s">
        <v>115</v>
      </c>
      <c r="P23" s="4">
        <v>0</v>
      </c>
      <c r="Q23" s="4">
        <v>0</v>
      </c>
      <c r="R23" s="23">
        <v>33</v>
      </c>
      <c r="S23" s="2" t="s">
        <v>108</v>
      </c>
      <c r="T23" s="2" t="s">
        <v>109</v>
      </c>
      <c r="U23" s="17">
        <v>14</v>
      </c>
      <c r="V23" s="25">
        <f>L23*0.9</f>
        <v>90900</v>
      </c>
      <c r="W23" s="26"/>
    </row>
    <row r="24" spans="1:24" ht="24">
      <c r="A24" s="2" t="s">
        <v>48</v>
      </c>
      <c r="B24" s="3" t="s">
        <v>49</v>
      </c>
      <c r="C24" s="3" t="s">
        <v>5</v>
      </c>
      <c r="D24" s="3" t="s">
        <v>78</v>
      </c>
      <c r="E24" s="3" t="s">
        <v>94</v>
      </c>
      <c r="F24" s="4">
        <v>1</v>
      </c>
      <c r="G24" s="8">
        <v>0</v>
      </c>
      <c r="H24" s="2" t="s">
        <v>108</v>
      </c>
      <c r="I24" s="5">
        <f>IF(N24="Adding",350000,84000)</f>
        <v>84000</v>
      </c>
      <c r="J24" s="6">
        <v>0</v>
      </c>
      <c r="K24" s="7">
        <v>17000</v>
      </c>
      <c r="L24" s="6">
        <f>SUM(I24:K24)</f>
        <v>101000</v>
      </c>
      <c r="M24" s="23" t="s">
        <v>108</v>
      </c>
      <c r="N24" s="4" t="s">
        <v>111</v>
      </c>
      <c r="O24" s="4" t="s">
        <v>115</v>
      </c>
      <c r="P24" s="4">
        <v>0</v>
      </c>
      <c r="Q24" s="4">
        <v>0</v>
      </c>
      <c r="R24" s="23">
        <v>32</v>
      </c>
      <c r="S24" s="2" t="s">
        <v>108</v>
      </c>
      <c r="T24" s="2" t="s">
        <v>109</v>
      </c>
      <c r="U24" s="17">
        <v>9</v>
      </c>
      <c r="V24" s="25">
        <f>L24*0.9</f>
        <v>90900</v>
      </c>
      <c r="W24" s="26"/>
    </row>
    <row r="26" spans="1:24">
      <c r="A26" s="33" t="s">
        <v>120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0"/>
      <c r="V26" s="30"/>
    </row>
    <row r="27" spans="1:24">
      <c r="A27" s="30"/>
      <c r="B27" s="31"/>
      <c r="C27" s="30"/>
      <c r="D27" s="30"/>
      <c r="E27" s="30"/>
      <c r="F27" s="30"/>
      <c r="G27" s="30"/>
      <c r="H27" s="32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4" ht="12" customHeight="1">
      <c r="A28" s="34" t="s">
        <v>119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1"/>
      <c r="P28" s="31"/>
      <c r="Q28" s="31"/>
      <c r="R28" s="31"/>
      <c r="S28" s="31"/>
      <c r="T28" s="31"/>
      <c r="U28" s="31"/>
      <c r="V28" s="31"/>
    </row>
    <row r="29" spans="1:24" ht="12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1"/>
      <c r="P29" s="31"/>
      <c r="Q29" s="31"/>
      <c r="R29" s="31"/>
      <c r="S29" s="31"/>
      <c r="T29" s="31"/>
      <c r="U29" s="31"/>
      <c r="V29" s="31"/>
    </row>
  </sheetData>
  <sortState ref="A7:X26">
    <sortCondition descending="1" ref="M7:M26"/>
  </sortState>
  <mergeCells count="2">
    <mergeCell ref="A26:T26"/>
    <mergeCell ref="A28:N29"/>
  </mergeCells>
  <pageMargins left="0.7" right="0.7" top="0.75" bottom="0.75" header="0.3" footer="0.3"/>
  <pageSetup paperSize="5" scale="75" fitToHeight="0" orientation="landscape" r:id="rId1"/>
  <headerFooter alignWithMargins="0">
    <oddHeader>&amp;C&amp;"Arial,Bold"&amp;14RFA 2014-112 - Smaller Developments for Persons with Developmental Disabilities
All Applications&amp;R1-13-15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2017-03-06T04:22:59Z</dcterms:modified>
</cp:coreProperties>
</file>