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9660" tabRatio="725"/>
  </bookViews>
  <sheets>
    <sheet name="Request Limits" sheetId="1" r:id="rId1"/>
    <sheet name="Non-Corporation Funding" sheetId="2" r:id="rId2"/>
    <sheet name="Equity Commitment (1)" sheetId="3" r:id="rId3"/>
    <sheet name="Equity Commitment (2)" sheetId="15" r:id="rId4"/>
    <sheet name="Construction" sheetId="10" r:id="rId5"/>
    <sheet name="Permanent" sheetId="11" r:id="rId6"/>
    <sheet name="TDC PU Limitation" sheetId="28" r:id="rId7"/>
    <sheet name="Local Govt Contr. (1)" sheetId="12" r:id="rId8"/>
    <sheet name="Local Govt Contr. (2)" sheetId="13" r:id="rId9"/>
    <sheet name="Local Govt Contr. (3)" sheetId="14" r:id="rId10"/>
    <sheet name="Reasons Local Govt Not at Max" sheetId="24" r:id="rId11"/>
    <sheet name="Ineligibility" sheetId="26" r:id="rId12"/>
    <sheet name="Commitment Notes" sheetId="27" r:id="rId13"/>
    <sheet name="Non-Corp.-Non-HFA Bonds" sheetId="7" r:id="rId14"/>
  </sheets>
  <definedNames>
    <definedName name="_xlnm.Print_Area" localSheetId="12">'Commitment Notes'!$A$1:$L$21</definedName>
    <definedName name="_xlnm.Print_Area" localSheetId="4">Construction!$A$1:$AA$57</definedName>
    <definedName name="_xlnm.Print_Area" localSheetId="2">'Equity Commitment (1)'!$A$1:$N$44</definedName>
    <definedName name="_xlnm.Print_Area" localSheetId="3">'Equity Commitment (2)'!$A$1:$N$29</definedName>
    <definedName name="_xlnm.Print_Area" localSheetId="11">Ineligibility!$A$1:$L$23</definedName>
    <definedName name="_xlnm.Print_Area" localSheetId="7">'Local Govt Contr. (1)'!$A$1:$K$43</definedName>
    <definedName name="_xlnm.Print_Area" localSheetId="8">'Local Govt Contr. (2)'!$A$1:$K$41</definedName>
    <definedName name="_xlnm.Print_Area" localSheetId="9">'Local Govt Contr. (3)'!$A$1:$K$32</definedName>
    <definedName name="_xlnm.Print_Area" localSheetId="13">'Non-Corp.-Non-HFA Bonds'!$A$1:$L$30</definedName>
    <definedName name="_xlnm.Print_Area" localSheetId="1">'Non-Corporation Funding'!$A$1:$M$33</definedName>
    <definedName name="_xlnm.Print_Area" localSheetId="5">Permanent!$A$1:$AA$47</definedName>
    <definedName name="_xlnm.Print_Area" localSheetId="10">'Reasons Local Govt Not at Max'!$A$1:$L$24</definedName>
    <definedName name="_xlnm.Print_Area" localSheetId="0">'Request Limits'!$A$1:$L$33</definedName>
    <definedName name="_xlnm.Print_Area" localSheetId="6">'TDC PU Limitation'!$A$1:$AA$32</definedName>
  </definedNames>
  <calcPr calcId="125725"/>
</workbook>
</file>

<file path=xl/calcChain.xml><?xml version="1.0" encoding="utf-8"?>
<calcChain xmlns="http://schemas.openxmlformats.org/spreadsheetml/2006/main">
  <c r="W28" i="28"/>
  <c r="T16"/>
  <c r="T12"/>
  <c r="T6" l="1"/>
  <c r="T10" s="1"/>
  <c r="T14" s="1"/>
  <c r="T18" s="1"/>
  <c r="X30" s="1"/>
  <c r="X2"/>
  <c r="H2"/>
  <c r="X1"/>
  <c r="H1"/>
  <c r="F26" i="1"/>
  <c r="L30" s="1"/>
  <c r="N18" i="10" l="1"/>
  <c r="J25"/>
  <c r="E18" i="3" l="1"/>
  <c r="E28" i="15"/>
  <c r="B62" i="3"/>
  <c r="G42" s="1"/>
  <c r="D19" i="15"/>
  <c r="J16" i="11" l="1"/>
  <c r="J27" i="10"/>
  <c r="J29" s="1"/>
  <c r="B51" i="1" l="1"/>
  <c r="F25" s="1"/>
  <c r="L28" s="1"/>
  <c r="K2" i="27" l="1"/>
  <c r="D2"/>
  <c r="K1"/>
  <c r="D1"/>
  <c r="K2" i="26"/>
  <c r="D2"/>
  <c r="K1"/>
  <c r="D1"/>
  <c r="K2" i="24"/>
  <c r="D2"/>
  <c r="K1"/>
  <c r="D1"/>
  <c r="J16" i="10"/>
  <c r="J18" s="1"/>
  <c r="X12"/>
  <c r="X16"/>
  <c r="L7" i="15"/>
  <c r="G11" i="1"/>
  <c r="K2" i="15"/>
  <c r="D2"/>
  <c r="K1"/>
  <c r="D1"/>
  <c r="B30" i="14"/>
  <c r="X2" i="11"/>
  <c r="H2"/>
  <c r="X1"/>
  <c r="H1"/>
  <c r="J2" i="14"/>
  <c r="D2"/>
  <c r="J1"/>
  <c r="D1"/>
  <c r="B29"/>
  <c r="G30"/>
  <c r="G28"/>
  <c r="J21" i="3"/>
  <c r="J14" i="11"/>
  <c r="J2" i="13"/>
  <c r="D2"/>
  <c r="J1"/>
  <c r="D1"/>
  <c r="K2" i="12"/>
  <c r="E2"/>
  <c r="K1"/>
  <c r="E1"/>
  <c r="X2" i="10"/>
  <c r="H2"/>
  <c r="X1"/>
  <c r="H1"/>
  <c r="K2" i="7"/>
  <c r="D2"/>
  <c r="K1"/>
  <c r="D1"/>
  <c r="K2" i="3"/>
  <c r="D2"/>
  <c r="K1"/>
  <c r="D1"/>
  <c r="K2" i="2"/>
  <c r="K1"/>
  <c r="D1"/>
  <c r="D2"/>
  <c r="J12" i="11"/>
  <c r="W9" i="10"/>
  <c r="J51"/>
  <c r="J53" s="1"/>
  <c r="J7" i="11"/>
  <c r="J22" s="1"/>
  <c r="V46" s="1"/>
  <c r="G20" i="12" l="1"/>
  <c r="G31" i="14"/>
  <c r="I10" i="12"/>
  <c r="J12" i="10"/>
  <c r="J41" i="11"/>
  <c r="J32" i="10"/>
  <c r="T55" s="1"/>
  <c r="J43" i="11"/>
  <c r="J19"/>
</calcChain>
</file>

<file path=xl/comments1.xml><?xml version="1.0" encoding="utf-8"?>
<comments xmlns="http://schemas.openxmlformats.org/spreadsheetml/2006/main">
  <authors>
    <author>Jean Salmonsen</author>
  </authors>
  <commentList>
    <comment ref="Y14" authorId="0">
      <text>
        <r>
          <rPr>
            <sz val="8"/>
            <color indexed="81"/>
            <rFont val="Tahoma"/>
            <family val="2"/>
          </rPr>
          <t>Homeless demo HC - 21%
Bond Applications - 18%
All else 16%</t>
        </r>
      </text>
    </comment>
  </commentList>
</comments>
</file>

<file path=xl/sharedStrings.xml><?xml version="1.0" encoding="utf-8"?>
<sst xmlns="http://schemas.openxmlformats.org/spreadsheetml/2006/main" count="607" uniqueCount="389">
  <si>
    <t>Scoring #:</t>
  </si>
  <si>
    <t>Scorer ID:</t>
  </si>
  <si>
    <t>Applicant Name:</t>
  </si>
  <si>
    <t>Firm Commitment, Proposal or Letter of Intent</t>
  </si>
  <si>
    <t>No</t>
  </si>
  <si>
    <t>N/A</t>
  </si>
  <si>
    <t>Equity Commitment</t>
  </si>
  <si>
    <t>Yes</t>
  </si>
  <si>
    <t>b. If “Yes”, answer the following questions:</t>
  </si>
  <si>
    <t xml:space="preserve"> (If applicable, include bridge loan amount)</t>
  </si>
  <si>
    <t>If the Limited partnership agreement or limited liability company operating agreement has closed:</t>
  </si>
  <si>
    <t>Construction Financing Shortfall</t>
  </si>
  <si>
    <t>Lender (6):</t>
  </si>
  <si>
    <t>Lender (5):</t>
  </si>
  <si>
    <t>Lender (4):</t>
  </si>
  <si>
    <t>Lender (3):</t>
  </si>
  <si>
    <t>Lender (2):</t>
  </si>
  <si>
    <t>Lender (1):</t>
  </si>
  <si>
    <t>during construction:</t>
  </si>
  <si>
    <t xml:space="preserve">Remaining amount to be financed </t>
  </si>
  <si>
    <t>Total Deductions:</t>
  </si>
  <si>
    <t>Bond Request Amount</t>
  </si>
  <si>
    <t>Amounts to be deducted from Total Development Cost:</t>
  </si>
  <si>
    <t>If fees were exceeded, adj. Total Dev. Cost:</t>
  </si>
  <si>
    <t>If exceeded limit, adjusted Dev. Fee:</t>
  </si>
  <si>
    <t>Developer Fee (Line D, col. 3):</t>
  </si>
  <si>
    <t>Contingency reserves:</t>
  </si>
  <si>
    <t>Maximum Developer Fee percentage :</t>
  </si>
  <si>
    <t>If exceeded limit, adjusted GC fee:</t>
  </si>
  <si>
    <t>General Contractor's Fee (Line A1.2, col.3):</t>
  </si>
  <si>
    <t>Development Cost (Line C, col. 3):</t>
  </si>
  <si>
    <t>Construction Anaylsis Scoring:</t>
  </si>
  <si>
    <t>Permanent Financing Shortfall:</t>
  </si>
  <si>
    <t>construction:</t>
  </si>
  <si>
    <t xml:space="preserve">Remaing amount to be financed following </t>
  </si>
  <si>
    <t>Housing Credit Syndication Proceeds:</t>
  </si>
  <si>
    <t>fees were exceeded, adj. Total Dev. Cost"</t>
  </si>
  <si>
    <t>Permanent Anaylsis Scoring:</t>
  </si>
  <si>
    <t xml:space="preserve">Development Location: </t>
  </si>
  <si>
    <t>County:</t>
  </si>
  <si>
    <t xml:space="preserve">A. Development IS ELIGIBLE for automatic 5 points if it meets ANY of the following criteria </t>
  </si>
  <si>
    <t>(check all that apply):</t>
  </si>
  <si>
    <t xml:space="preserve">B.  For Developments that ARE NOT eligible for automatic 5 points, the Value of Local Government </t>
  </si>
  <si>
    <t>The Applicant is eligible for 5 Points only if ALL criteria for the applicable type of contribution(s) are met AND the value of the contribution(s) is equal to or greater than the contribution value stated on the County Contribution List.  If ALL criteria for the applicable type of contribution(s) are met, but the value of the contribution(s) is less than the contribution value stated on the County Contribution List, points will be awarded on a pro-rata basis.</t>
  </si>
  <si>
    <t>The Applicant may achieve points as follows:</t>
  </si>
  <si>
    <t>Value of Contribution:</t>
  </si>
  <si>
    <t>b. Grant is monetary AND is a precise dollar amount;</t>
  </si>
  <si>
    <t>3. Loan</t>
  </si>
  <si>
    <t xml:space="preserve">2. Fee Waiver </t>
  </si>
  <si>
    <t>Total Value of Contribution(s):</t>
  </si>
  <si>
    <t>Total Local Government Contributions Score:</t>
  </si>
  <si>
    <t>Development Name:</t>
  </si>
  <si>
    <t>HC Request Limit is:</t>
  </si>
  <si>
    <t>Florida Keys Area</t>
  </si>
  <si>
    <t>Small</t>
  </si>
  <si>
    <t>Small; Non-DDA</t>
  </si>
  <si>
    <t>Small; DDA</t>
  </si>
  <si>
    <t xml:space="preserve"> </t>
  </si>
  <si>
    <t>The implied number of HC units is</t>
  </si>
  <si>
    <t>a. Is the amount of the anticipated Housing Credit allocation stated?.................................................</t>
  </si>
  <si>
    <t>)</t>
  </si>
  <si>
    <t>(2) Is stated amount less than or equal to the Maximum HC request limit?.......................................</t>
  </si>
  <si>
    <t>a. Is the total amount of equity being provided stated?.......................................................................</t>
  </si>
  <si>
    <t>(Amount of HC Allocation Requested:</t>
  </si>
  <si>
    <t>Any item with a light blue underline will require a selection of an input from a drop down menu.</t>
  </si>
  <si>
    <t>Any item with a black underline is a formula and will be automatically filled.</t>
  </si>
  <si>
    <t>Any item with a dark blue underline will require a manual input from the user.</t>
  </si>
  <si>
    <t>If required, adjusted Dev. Cost:</t>
  </si>
  <si>
    <t>Cost of building to be acquired/owned:</t>
  </si>
  <si>
    <t>Met Construction Financing Threshold for sources equals or exceeds uses:</t>
  </si>
  <si>
    <t>Source:</t>
  </si>
  <si>
    <t>b. Fee Deferral is a precise dollar amount;</t>
  </si>
  <si>
    <t>c. Fee Deferral is effective as of</t>
  </si>
  <si>
    <t>d. Fee Deferral is effective at least through</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</si>
  <si>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</si>
  <si>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</si>
  <si>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</si>
  <si>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</si>
  <si>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</si>
  <si>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</si>
  <si>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</si>
  <si>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</si>
  <si>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</si>
  <si>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</si>
  <si>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</si>
  <si>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</si>
  <si>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</si>
  <si>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</si>
  <si>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</si>
  <si>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</si>
  <si>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</si>
  <si>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</si>
  <si>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</si>
  <si>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</si>
  <si>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</si>
  <si>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</si>
  <si>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</si>
  <si>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</si>
  <si>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</si>
  <si>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</si>
  <si>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</si>
  <si>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</si>
  <si>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</si>
  <si>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</si>
  <si>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</si>
  <si>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</si>
  <si>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</si>
  <si>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</si>
  <si>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</si>
  <si>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</si>
  <si>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</si>
  <si>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</si>
  <si>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</si>
  <si>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</si>
  <si>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</si>
  <si>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</si>
  <si>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</si>
  <si>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</si>
  <si>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</si>
  <si>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</si>
  <si>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</si>
  <si>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</si>
  <si>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</si>
  <si>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</si>
  <si>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</si>
  <si>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</si>
  <si>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</si>
  <si>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</si>
  <si>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</si>
  <si>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</si>
  <si>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</si>
  <si>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</si>
  <si>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</si>
  <si>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</si>
  <si>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</si>
  <si>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</si>
  <si>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</si>
  <si>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</si>
  <si>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</si>
  <si>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</si>
  <si>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</si>
  <si>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County</t>
  </si>
  <si>
    <t>Local Govn't Contribution</t>
  </si>
  <si>
    <t>If a TOD Development, minimum HC Request is:</t>
  </si>
  <si>
    <t>a. Local Government Verification of Contribution – Loan form(s) is properly completed and executed;</t>
  </si>
  <si>
    <t>c. Fee Waiver is effective as of</t>
  </si>
  <si>
    <t>d. Fee Waiver is effective at least through</t>
  </si>
  <si>
    <t>a. Local Government Verification of Contribution – Grant form(s) is properly completed and executed;</t>
  </si>
  <si>
    <t>Number of HC Set-Aside Units:</t>
  </si>
  <si>
    <t>1. Grant</t>
  </si>
  <si>
    <t xml:space="preserve">4. Fee Deferral </t>
  </si>
  <si>
    <t>Summary of Local Government Contribution Review</t>
  </si>
  <si>
    <t>(Sum of 1-4 above)</t>
  </si>
  <si>
    <t>(Rounded to two decimal places.)</t>
  </si>
  <si>
    <t>*Note: TOD scorers will verify that TOD Developments request the Minimum Comp. HC Request Amount.</t>
  </si>
  <si>
    <t>(This is NOT a scoring item for Finance)*</t>
  </si>
  <si>
    <t>2. If any financing has already closed, verify that the documentation for each closed financing source includes the information below (Yes or No).  If none of the financing has closed, skip 2.</t>
  </si>
  <si>
    <t>If the answer to ANY of the above questions that require a response is “No”, the affected commitment/proposal/letter of intent or closed financing documentation cannot be considered as a source of financing.  If the remaining sources of financing does not provide adequate sources to equal or exceed costs, the Applicant Fails Threshold.</t>
  </si>
  <si>
    <t>b.  If “Yes”, enter the amount:………….</t>
  </si>
  <si>
    <t>a. Is the closed agreement provided?............................................................................................................</t>
  </si>
  <si>
    <t>a. Is the amount of equity to be paid prior to the completion of construction stated?......................</t>
  </si>
  <si>
    <t>Firm Commitments/Proposals/Letters of Intent:</t>
  </si>
  <si>
    <t>If a commitment/proposal/letter of intent does not qualify as a source of funding, record the name of the lender and input $0 for the amount.  If a Local Government Contribution qualifies as a souce of funding, the amount to input will be the full stated amount (not the NPV amount).</t>
  </si>
  <si>
    <t>(With respect to the case of Rehabilitation, the placed-in-service date is applicable to Rehabilitation, Acquisition &amp; Rehabilitation, Preservation, and Acquisition/Preservation Developments.)</t>
  </si>
  <si>
    <t>If request amount exceeds max request limit, use $0.  Increments of $5,000.</t>
  </si>
  <si>
    <t>Total Firm Commitments/ Proposals/Letters of Intent:</t>
  </si>
  <si>
    <t>Has Applicant met Permanent Financing Threshold for sources equaling or exceeding uses?</t>
  </si>
  <si>
    <t>To be considered for points, EACH Grant submitted for points must meet ALL of the criteria below.</t>
  </si>
  <si>
    <t>If a Grant, Fee Waiver, Loan, or Fee Deferral does not qualify as a source of funding, record the name of the source and input $0 for the amount under Value of Contribution.</t>
  </si>
  <si>
    <t>To be considered for points, EACH Fee Waiver submitted for points must meet ALL of the criteria below.</t>
  </si>
  <si>
    <t>To be considered for points, EACH Loan submitted for points must meet ALL of the criteria below.</t>
  </si>
  <si>
    <t>To be considered for points, EACH Fee Deferral submitted for points must meet ALL of the criteria below.</t>
  </si>
  <si>
    <t>1.  If any proposed financing has not already closed, verify that EACH commitment, proposal, or letter of intent includes the information below (Yes or No).  If all proposed financing has closed, skip 1. and go to 2.</t>
  </si>
  <si>
    <t>(1) Does the commitment/proposal/letter of intent appear to be issued by a regulated</t>
  </si>
  <si>
    <t>(2) If the commitment/proposal/letter of intent does not appear to be issued by a regulated</t>
  </si>
  <si>
    <t>b. Does the closed agreement expressly state the amount of funds to be paid prior to completion</t>
  </si>
  <si>
    <t>of construction OR has the Applicant provided separate documentation, signed by the equity</t>
  </si>
  <si>
    <t>provider, expressly stating the amount of funds paid or to be paid prior to completion of</t>
  </si>
  <si>
    <t>Equity Proceeds Paid Prior to Receipt of Final Certificate of Occupancy or in the case of Rehabilitation, prior to placed-in service date.</t>
  </si>
  <si>
    <t>Lender is a reg. inst., gov't entity or showed ability to fund</t>
  </si>
  <si>
    <t xml:space="preserve">Applicant selected Development Category of Rehabilitation, Acquisition/Rehabilitation, </t>
  </si>
  <si>
    <t>a. Local Government Verification of Contribution – Fee Waiver form(s) is properly completed and</t>
  </si>
  <si>
    <t>e. Development Name and Location stated on the Fee Waiver form(s) is consistent with the information</t>
  </si>
  <si>
    <t>g. Fee Waiver form(s) does not contain any corrections or ‘white-out’, and there is no evidence of</t>
  </si>
  <si>
    <t xml:space="preserve">e. Development Name and Location stated on the Fee Deferral form(s) is consistent with the information </t>
  </si>
  <si>
    <t>g. Fee Deferral form(s) does not contain any corrections or ‘white-out’, and there is no evidence of</t>
  </si>
  <si>
    <t>The name of the county is selected on Row 10 in the 'Local Gov't Contr. (1)' tab.</t>
  </si>
  <si>
    <t>a. Local Government Verification of Contribution – Fee Deferral form(s) is properly completed and</t>
  </si>
  <si>
    <t xml:space="preserve">    executed;</t>
  </si>
  <si>
    <t xml:space="preserve">    stated elsewhere in the Application;stated elsewhere in the Application;</t>
  </si>
  <si>
    <t xml:space="preserve">    stated elsewhere in the Application;</t>
  </si>
  <si>
    <t xml:space="preserve">      Contribution required to achieve 5 points is:</t>
  </si>
  <si>
    <t xml:space="preserve">     elsewhere in the Application;</t>
  </si>
  <si>
    <t>b.  What is the amount of HC equity stated:……………………………………………………………………………………..</t>
  </si>
  <si>
    <t>Enter the following as it relates to the Equity Commitment to purchase the housing credits:</t>
  </si>
  <si>
    <t>Closed Limited Partnership Agreement</t>
  </si>
  <si>
    <t>4. Housing Credit Allocation</t>
  </si>
  <si>
    <t>Closed Limited Liability Company Operating Agreement</t>
  </si>
  <si>
    <t>agreement, or a closed limited liability company operating agreement?</t>
  </si>
  <si>
    <t>provided be used as a source of financing?</t>
  </si>
  <si>
    <t>d. What is the total HC syndication proceeds stated:…………………………………………………………………………………….</t>
  </si>
  <si>
    <t>a source of financing?</t>
  </si>
  <si>
    <t>If the answer to ANY of the above questions that require a response is a “No” or a non-response, the affected closed agreement documentation cannot be considered as a source of financing.  If the remaining sources of financing does not provide adequate sources to equal or exceed costs, the Applicant Fails Threshold.</t>
  </si>
  <si>
    <t>If exceeded limit, adj. Contingency reserves:</t>
  </si>
  <si>
    <t>Explain the failures in detail (what did the Applicant do or not do to cause the failure to achieve maximum points?)</t>
  </si>
  <si>
    <t>As applicable, list the contribution not counted</t>
  </si>
  <si>
    <t>Do not type past the box lines.</t>
  </si>
  <si>
    <t>List each reason on a separate line--use additional sheets if needed.</t>
  </si>
  <si>
    <t>Summary of ALL reasons why the Application failed to achieve maximum points</t>
  </si>
  <si>
    <t xml:space="preserve"> FAILURE TO ACHIEVE MAXIMUM POINTS SUMMARY SHEET</t>
  </si>
  <si>
    <r>
      <t xml:space="preserve">(as per the </t>
    </r>
    <r>
      <rPr>
        <i/>
        <sz val="10"/>
        <rFont val="Calibri"/>
        <family val="2"/>
      </rPr>
      <t>County Group Maximum Request Limits</t>
    </r>
    <r>
      <rPr>
        <sz val="10"/>
        <rFont val="Calibri"/>
        <family val="2"/>
      </rPr>
      <t xml:space="preserve"> table on Page 30)</t>
    </r>
  </si>
  <si>
    <t xml:space="preserve">Alachua </t>
  </si>
  <si>
    <t xml:space="preserve">Bay  </t>
  </si>
  <si>
    <t xml:space="preserve">Brevard  </t>
  </si>
  <si>
    <t xml:space="preserve">Charlotte  </t>
  </si>
  <si>
    <t xml:space="preserve">Citrus  </t>
  </si>
  <si>
    <t xml:space="preserve">Clay </t>
  </si>
  <si>
    <t xml:space="preserve">Collier  </t>
  </si>
  <si>
    <t xml:space="preserve">Escambia </t>
  </si>
  <si>
    <t xml:space="preserve">Hernando  </t>
  </si>
  <si>
    <t xml:space="preserve">Indian River  </t>
  </si>
  <si>
    <t xml:space="preserve">Lake </t>
  </si>
  <si>
    <t xml:space="preserve">Lee  </t>
  </si>
  <si>
    <t xml:space="preserve">Leon </t>
  </si>
  <si>
    <t xml:space="preserve">Manatee </t>
  </si>
  <si>
    <t xml:space="preserve">Marion </t>
  </si>
  <si>
    <t xml:space="preserve">Martin  </t>
  </si>
  <si>
    <t xml:space="preserve">Okaloosa  </t>
  </si>
  <si>
    <t xml:space="preserve">Osceola </t>
  </si>
  <si>
    <t xml:space="preserve">Pasco  </t>
  </si>
  <si>
    <t xml:space="preserve">Polk </t>
  </si>
  <si>
    <t xml:space="preserve">St. Johns  </t>
  </si>
  <si>
    <t xml:space="preserve">St. Lucie  </t>
  </si>
  <si>
    <t xml:space="preserve">Santa Rosa  </t>
  </si>
  <si>
    <t xml:space="preserve">Sarasota  </t>
  </si>
  <si>
    <t xml:space="preserve">Seminole </t>
  </si>
  <si>
    <t xml:space="preserve">Sumter  </t>
  </si>
  <si>
    <t xml:space="preserve">Volusia  </t>
  </si>
  <si>
    <t xml:space="preserve">Baker  </t>
  </si>
  <si>
    <t xml:space="preserve">Bradford  </t>
  </si>
  <si>
    <t xml:space="preserve">De Soto  </t>
  </si>
  <si>
    <t xml:space="preserve">Gadsden  </t>
  </si>
  <si>
    <t xml:space="preserve">Glades  </t>
  </si>
  <si>
    <t xml:space="preserve">Hardee  </t>
  </si>
  <si>
    <t xml:space="preserve">Hendry  </t>
  </si>
  <si>
    <t xml:space="preserve">Holmes  </t>
  </si>
  <si>
    <t xml:space="preserve">Jackson  </t>
  </si>
  <si>
    <t xml:space="preserve">Levy  </t>
  </si>
  <si>
    <t xml:space="preserve">Okeechobee  </t>
  </si>
  <si>
    <t xml:space="preserve">Suwannee  </t>
  </si>
  <si>
    <t xml:space="preserve">Taylor  </t>
  </si>
  <si>
    <t xml:space="preserve">Wakulla  </t>
  </si>
  <si>
    <t xml:space="preserve">Washington  </t>
  </si>
  <si>
    <t>(Options are Medium or Small - refer to the</t>
  </si>
  <si>
    <r>
      <t xml:space="preserve">chart on page 6 of RFA 2013-001 [Part Four.A.4.b.(1)] which are also provided in the </t>
    </r>
    <r>
      <rPr>
        <i/>
        <u/>
        <sz val="10"/>
        <color theme="0" tint="-0.499984740745262"/>
        <rFont val="Calibri"/>
        <family val="2"/>
        <scheme val="minor"/>
      </rPr>
      <t>optional</t>
    </r>
    <r>
      <rPr>
        <i/>
        <sz val="10"/>
        <color theme="0" tint="-0.499984740745262"/>
        <rFont val="Calibri"/>
        <family val="2"/>
        <scheme val="minor"/>
      </rPr>
      <t xml:space="preserve"> drop-down menus below)</t>
    </r>
  </si>
  <si>
    <t>Medium; Non-DDA</t>
  </si>
  <si>
    <t>Medium; DDA</t>
  </si>
  <si>
    <t xml:space="preserve">  </t>
  </si>
  <si>
    <t>Finance Scoring – Non-Corporation Funding Commitments</t>
  </si>
  <si>
    <t>f. Please answer either f.(1) or f.(2) below:</t>
  </si>
  <si>
    <t>b. Other than HUD or RD financing, if the financing uses an assumption of debt, did the</t>
  </si>
  <si>
    <t xml:space="preserve">Applicant proivde a letter from the lender containing the required information set forth in </t>
  </si>
  <si>
    <t>a. Is a copy of the letter from the lender provided which acknowledges the loan has closed and</t>
  </si>
  <si>
    <t>d. Does it containt the signature of all parties, including acceptance by Applicant?</t>
  </si>
  <si>
    <t>c. If the debt beign assumed is provided by HUD, did the Applicant provide a letter containing</t>
  </si>
  <si>
    <t>d. For the assumption of an RD loan, did the Applicant proivde a letter containing the required</t>
  </si>
  <si>
    <r>
      <t xml:space="preserve">(1) Is the stated amount equal to the Applicant’s request amount </t>
    </r>
    <r>
      <rPr>
        <sz val="10"/>
        <color theme="0" tint="-0.499984740745262"/>
        <rFont val="Calibri"/>
        <family val="2"/>
        <scheme val="minor"/>
      </rPr>
      <t>(Question 9.a.)</t>
    </r>
    <r>
      <rPr>
        <sz val="10"/>
        <color theme="1"/>
        <rFont val="Calibri"/>
        <family val="2"/>
        <scheme val="minor"/>
      </rPr>
      <t>?.................................</t>
    </r>
  </si>
  <si>
    <t>a. Is the Applicant identified in the equity commitment/proposal/letter of intent?........................................................</t>
  </si>
  <si>
    <t>If the answer to ANY of the above questions that require a response is a “No” or a non-response, the affected commitment/ proposal/letter of intent or closed financing documentation cannot be considered as a source of financing.  If the remaining sources of financing does not provide adequate sources to equal or exceed costs, the Applicant is ineligible for funding.</t>
  </si>
  <si>
    <t>Equity Commitment/Proposal/Letter on Intent/Term Sheet</t>
  </si>
  <si>
    <t>Finance Scoring – Equity Commitment</t>
  </si>
  <si>
    <t xml:space="preserve">Applicant submitted separate documentation, signed by the equity provider, expressly stating </t>
  </si>
  <si>
    <t>any required criteria not provided in the agreement?..................................................................................</t>
  </si>
  <si>
    <t xml:space="preserve">d. Does the closed agreement include the required information in Item 9.d.(2)(b)(i) or has the </t>
  </si>
  <si>
    <t>The owner’s commitment to provide equity must be provided.</t>
  </si>
  <si>
    <t>Part Four, A.9.d.(2)(c)(i) on page 37?....................................................................................................................</t>
  </si>
  <si>
    <t xml:space="preserve">a. Does the owner's commitment letter include the required information set forth in </t>
  </si>
  <si>
    <t>b. Has the Applicant provided evidence of ability to fund?..........................................................................</t>
  </si>
  <si>
    <t>(Scorer responsible for entering this information on the Syndicator/Equity Provider List saved at V:\2013-001 Medium &amp; Small County Geo RFA)</t>
  </si>
  <si>
    <t>Owner</t>
  </si>
  <si>
    <t>be used as a source of financing?</t>
  </si>
  <si>
    <t>3. Did the Applicant provide an equity commitment/proposal/letter of intent, a closed limited partnership</t>
  </si>
  <si>
    <t>5. Total Amount of Equity</t>
  </si>
  <si>
    <t>6. Construction Completion</t>
  </si>
  <si>
    <t>7. Equity Commitment/Proposal/Letter of Intent</t>
  </si>
  <si>
    <t>8. Closed Agreement</t>
  </si>
  <si>
    <t>9. Not Syndicating or Selling the Housing Credits</t>
  </si>
  <si>
    <t>Based on the responses from questions 1-3 &amp; 8, can the closed agreement provided be used as</t>
  </si>
  <si>
    <t>Based on the responses from questions 1-3 &amp; 9, can the owner's commitment and ability to fund</t>
  </si>
  <si>
    <t>Based on the responses from questions 1-7, can the equity commitment/proposal/letter of intent</t>
  </si>
  <si>
    <t>For purposes of finance scoring, the phrase “Equity Commitment” shall include commitments, proposals, letters of intent, term sheets, or closed agreements.  If the Application has an equity commitment involving housing credit, complete questions 1 through 7.  If a closed limited partnership agreement is provided, complete questions 1-3 and 8. If not syndicating/selling the Housing Credits, complete questions 1-3 and 9.</t>
  </si>
  <si>
    <t>Syndication</t>
  </si>
  <si>
    <t>Total Development Cost (Line G, col. 3):</t>
  </si>
  <si>
    <t>Total Gen. Dev. Cost (Line A2, col. 3):</t>
  </si>
  <si>
    <t>Actual Constr. Cost (Line A1.1, col.3):</t>
  </si>
  <si>
    <t>Is the Development category listed as Rehab, Acquisition/Rehab, Preservation, or Acquisition/Preservation at Exhibit A.4.c.(1)?.............</t>
  </si>
  <si>
    <t>Maximum Deferred Developer Fee</t>
  </si>
  <si>
    <t>Total Development Cost (Line G, col. 3) or if</t>
  </si>
  <si>
    <r>
      <t xml:space="preserve">Local Government Contributions </t>
    </r>
    <r>
      <rPr>
        <sz val="11"/>
        <color indexed="8"/>
        <rFont val="Calibri"/>
        <family val="2"/>
      </rPr>
      <t xml:space="preserve"> (Maximum 5 Points)</t>
    </r>
  </si>
  <si>
    <t>at Question 4.C. of Exhibit A.</t>
  </si>
  <si>
    <t>(must be on or before October 17, 2013);</t>
  </si>
  <si>
    <t>(must be on or after June 30, 2014);</t>
  </si>
  <si>
    <t xml:space="preserve">     or retyping.</t>
  </si>
  <si>
    <t>b. Fee Waiver is a precise dollar amount for deferred fee and NPV;</t>
  </si>
  <si>
    <t>f. Fee Waiver form(s) is from RFA 2013-001;</t>
  </si>
  <si>
    <t xml:space="preserve">    alteration or retyping.</t>
  </si>
  <si>
    <t>b. Loan is a precise dollar amount for both loan amount and NPV;</t>
  </si>
  <si>
    <t xml:space="preserve">    or retyping; and</t>
  </si>
  <si>
    <t>f. Fee Deferral form(s) is from RFA 2013-001;</t>
  </si>
  <si>
    <t xml:space="preserve">    alteration or retyping; and</t>
  </si>
  <si>
    <t>(County Contribution List page 28)</t>
  </si>
  <si>
    <t>LOCAL GOVERNMENT CONTRIBUTIONS</t>
  </si>
  <si>
    <t>List the commitment or item that caused the Application to become ineligible for funding</t>
  </si>
  <si>
    <t>Explain the failures in detail (what did the Applicant do or not do to cause the ineligibility?)</t>
  </si>
  <si>
    <t>Ineligible for Funding</t>
  </si>
  <si>
    <t>Summary of ALL reasons why the Application failed to achieve eligibility</t>
  </si>
  <si>
    <t xml:space="preserve"> Financing Commitments-Notes</t>
  </si>
  <si>
    <t>Finance Scoring – Request Amount</t>
  </si>
  <si>
    <r>
      <t xml:space="preserve">1. Enter the total number of units </t>
    </r>
    <r>
      <rPr>
        <sz val="10"/>
        <color theme="0" tint="-0.499984740745262"/>
        <rFont val="Calibri"/>
        <family val="2"/>
        <scheme val="minor"/>
      </rPr>
      <t>[Question 4.e.(1)]</t>
    </r>
    <r>
      <rPr>
        <sz val="10"/>
        <color theme="1"/>
        <rFont val="Calibri"/>
        <family val="2"/>
        <scheme val="minor"/>
      </rPr>
      <t>: ........................................</t>
    </r>
  </si>
  <si>
    <r>
      <t>2. Enter the HC amount requested</t>
    </r>
    <r>
      <rPr>
        <sz val="10"/>
        <color theme="0" tint="-0.499984740745262"/>
        <rFont val="Calibri"/>
        <family val="2"/>
        <scheme val="minor"/>
      </rPr>
      <t xml:space="preserve"> [Question 9.a.]</t>
    </r>
    <r>
      <rPr>
        <sz val="10"/>
        <color theme="1"/>
        <rFont val="Calibri"/>
        <family val="2"/>
        <scheme val="minor"/>
      </rPr>
      <t>: ………………………................</t>
    </r>
  </si>
  <si>
    <r>
      <t xml:space="preserve">3. Enter the total set-aside percentage </t>
    </r>
    <r>
      <rPr>
        <sz val="10"/>
        <color theme="0" tint="-0.499984740745262"/>
        <rFont val="Calibri"/>
        <family val="2"/>
        <scheme val="minor"/>
      </rPr>
      <t>[Question 6.b.]</t>
    </r>
    <r>
      <rPr>
        <sz val="10"/>
        <color theme="1"/>
        <rFont val="Calibri"/>
        <family val="2"/>
        <scheme val="minor"/>
      </rPr>
      <t>: ……………….................</t>
    </r>
  </si>
  <si>
    <t>4. Enter the size of the county: ……………………………………………………..................</t>
  </si>
  <si>
    <t>All Small Counties are listed here: …………................</t>
  </si>
  <si>
    <t>All Medium Counties are listed here: ……….................</t>
  </si>
  <si>
    <t>5.  Does the Applicant qualify as being a Florida Keys Area Application?............................</t>
  </si>
  <si>
    <r>
      <rPr>
        <sz val="10"/>
        <color theme="0" tint="-0.499984740745262"/>
        <rFont val="Calibri"/>
        <family val="2"/>
        <scheme val="minor"/>
      </rPr>
      <t xml:space="preserve">[Question 9.a.(1)(a)(ii)] </t>
    </r>
    <r>
      <rPr>
        <sz val="10"/>
        <color theme="1"/>
        <rFont val="Calibri"/>
        <family val="2"/>
        <scheme val="minor"/>
      </rPr>
      <t xml:space="preserve">or qualifing for the multi-phase criteria </t>
    </r>
    <r>
      <rPr>
        <sz val="10"/>
        <color theme="0" tint="-0.499984740745262"/>
        <rFont val="Calibri"/>
        <family val="2"/>
        <scheme val="minor"/>
      </rPr>
      <t>[Question 9.a.(1)(b)]</t>
    </r>
    <r>
      <rPr>
        <sz val="10"/>
        <color theme="1"/>
        <rFont val="Calibri"/>
        <family val="2"/>
        <scheme val="minor"/>
      </rPr>
      <t>?..........................</t>
    </r>
  </si>
  <si>
    <r>
      <t xml:space="preserve">7. Does the Development qualify for a basis boost for being in a DDA </t>
    </r>
    <r>
      <rPr>
        <sz val="10"/>
        <color theme="0" tint="-0.499984740745262"/>
        <rFont val="Calibri"/>
        <family val="2"/>
        <scheme val="minor"/>
      </rPr>
      <t>[Question 9.a.(1)(a)(i)]</t>
    </r>
    <r>
      <rPr>
        <sz val="10"/>
        <color theme="1"/>
        <rFont val="Calibri"/>
        <family val="2"/>
        <scheme val="minor"/>
      </rPr>
      <t>, in a QCT</t>
    </r>
  </si>
  <si>
    <t>8. Is the HC amount requested equal to or less than the Maximum Competitive HC Amount?......................................................................</t>
  </si>
  <si>
    <t>9. If applicable, did a qualifying TOD Applicant request at lest the minimum HC Request Amount?.........................................................................................</t>
  </si>
  <si>
    <t>6. Does the Applicant qualify as being a SunRail Station TOD Application?..................................................</t>
  </si>
  <si>
    <t>Financing Commitments</t>
  </si>
  <si>
    <t>TDC Per Unit Limitation:</t>
  </si>
  <si>
    <t>New Construction</t>
  </si>
  <si>
    <t>Rehabilitation</t>
  </si>
  <si>
    <t>Acquisition/Rehabilitation</t>
  </si>
  <si>
    <t>Garden Wood</t>
  </si>
  <si>
    <t>Garden Concrete</t>
  </si>
  <si>
    <t>Mid-Rise Wood</t>
  </si>
  <si>
    <t>Mid-Rise Concrete</t>
  </si>
  <si>
    <t>High-Rise</t>
  </si>
  <si>
    <t>Garden</t>
  </si>
  <si>
    <t>Non-Garden</t>
  </si>
  <si>
    <t>1. Total Development Cost (Line G, col. 3) or if fees were exceeded, adj. TDC………………………………</t>
  </si>
  <si>
    <t>2. Total Land Costs (Line F, col. 3)………………………………………………………………………………………………………</t>
  </si>
  <si>
    <t>3. Total Development Costs without Land………………………………………………………………………………………..</t>
  </si>
  <si>
    <t>4. Qualifying TDC Multiplier……………………………………………………………………………………………………………….</t>
  </si>
  <si>
    <t>5. TDC without Land, subject to qualifying TDC Multiplier……………………………………………………………….</t>
  </si>
  <si>
    <t>6. Total number of units…………………………………………………………………………………………………………………..</t>
  </si>
  <si>
    <t>7. TDC Per Unit, without Land, subject to applicable TDC Multiplier……………………………………………….</t>
  </si>
  <si>
    <t>8. What is the Applicant's Development Category?...........................................................................................</t>
  </si>
  <si>
    <t>9.  Indicate the Development Type:</t>
  </si>
  <si>
    <t>b. For any Rehab. or Acq./Rehab. Applicant:……………………………………………………………………………………………………..</t>
  </si>
  <si>
    <t>a. For any New Construction Applicant:………………………………………………………………………………………………………….</t>
  </si>
  <si>
    <t>OR</t>
  </si>
  <si>
    <t>10. Applicant's maximum TDC Per Unit, without Land, subject to qualifying TDC Multiplier:……………………………………….</t>
  </si>
  <si>
    <t>11. Does the Applicant meet the TDC Limitation requirement in order to be eligible for funding?......................................</t>
  </si>
  <si>
    <t>(The amount on line 7 must be equal to or less than the amount on line 10 to be eligible for funding.)</t>
  </si>
  <si>
    <t>a. For each construction financing proposal, does it contain the amount of the loan?.....................................................</t>
  </si>
  <si>
    <t>b. For each permanent financing proposal, does it contain the amount of the loan?.....................................................</t>
  </si>
  <si>
    <t>c. Is there a specific reference to the Applicant as the borrower or direct recipient?................................................................</t>
  </si>
  <si>
    <t xml:space="preserve"> (except if Local Government Verification of Contribution form provided)................................................................................................................................</t>
  </si>
  <si>
    <t>e. ALL pages and ALL referenced attachments/exhibits provided?................................................................................................................................</t>
  </si>
  <si>
    <t>Financial Institution?..............................................................................................................................................................................</t>
  </si>
  <si>
    <t>Financial Institution, did the Applicant provide the required evidence of ability to fund?..........................................</t>
  </si>
  <si>
    <t>g. If RD loan, is the required information at Question 9.b.(3)on page 32  proivded?........................................................</t>
  </si>
  <si>
    <t>includes the required information set forth in Part Four, A.9.d.(1)(b)(i) on page 35?......................................................</t>
  </si>
  <si>
    <t>Part Four, A.9.d.(1)(b)(ii) on page 35?.................................................................................................................................................</t>
  </si>
  <si>
    <t>the required information set forth in Part Four, A.9.d.(1)(b)(ii) on page 35?..........................................................................</t>
  </si>
  <si>
    <t>information set forth in Part Four, A.9.b.(3) on page 32 as referenced on page 35?............................................................</t>
  </si>
  <si>
    <t>1. Name of Syndicator/Equity Provider: ……………........................</t>
  </si>
  <si>
    <t>2. Is the Applicant generating the HC equity from syndication or the owner?........................................................................</t>
  </si>
  <si>
    <t>construction?..........................................................................................................................................................................................</t>
  </si>
  <si>
    <t>c. What is the total proceeds that meet the criteria of 8.b. above: ………………….................................................</t>
  </si>
  <si>
    <t>Finance Scoring – Equity Commitment (continued)</t>
  </si>
  <si>
    <t>Medium</t>
  </si>
  <si>
    <t>b. Is the equity commitment/proposal/letter of intent/term sheet executed by all parties,</t>
  </si>
  <si>
    <t>including on behalf of the Applicant entity?......................................................................................................................................................</t>
  </si>
  <si>
    <t>(3) Is the anticipated dollar amount of HC allocation to be purchased statetd?.............................</t>
  </si>
  <si>
    <t>Development will be funded with MMRB or tax-exempt bonds issued by an entity other</t>
  </si>
  <si>
    <t>than FHFC or a County HFA.</t>
  </si>
  <si>
    <t>Password is kevin2013</t>
  </si>
  <si>
    <t>c. Grant is effective at least through</t>
  </si>
  <si>
    <t>d. Development Name and Location stated on the Grant form(s) is consistent with the information stated</t>
  </si>
  <si>
    <t>e. Grant form(s) is from the RFA 2013-001; and</t>
  </si>
  <si>
    <t>f. Grant form(s) does not contain any corrections or ‘white-out’, and there is no evidence of alteration</t>
  </si>
  <si>
    <t>c. Loan is effective at least through</t>
  </si>
  <si>
    <t xml:space="preserve">d. Development Name and Location stated on the Loan form(s) is consistent with the inform(s)ation </t>
  </si>
  <si>
    <t>e. Loan form(s) is from RFA 2013-001;</t>
  </si>
  <si>
    <t xml:space="preserve">f. Loan form(s) does not contain any corrections or ‘white-out’, and there is no evidence of alteration, </t>
  </si>
</sst>
</file>

<file path=xl/styles.xml><?xml version="1.0" encoding="utf-8"?>
<styleSheet xmlns="http://schemas.openxmlformats.org/spreadsheetml/2006/main">
  <numFmts count="3">
    <numFmt numFmtId="164" formatCode="&quot;$&quot;#,##0_);[Red]\(&quot;$&quot;#,##0\)"/>
    <numFmt numFmtId="165" formatCode="&quot;$&quot;#,##0.00_);[Red]\(&quot;$&quot;#,##0.00\)"/>
    <numFmt numFmtId="166" formatCode="&quot;$&quot;#,##0"/>
  </numFmts>
  <fonts count="57">
    <font>
      <sz val="11"/>
      <color theme="1"/>
      <name val="Calibri"/>
      <family val="2"/>
      <scheme val="minor"/>
    </font>
    <font>
      <sz val="8"/>
      <name val="Arial"/>
      <family val="2"/>
    </font>
    <font>
      <sz val="11"/>
      <color indexed="8"/>
      <name val="Calibri"/>
      <family val="2"/>
    </font>
    <font>
      <sz val="10"/>
      <name val="Arial"/>
      <family val="2"/>
    </font>
    <font>
      <b/>
      <sz val="10"/>
      <name val="Arial"/>
      <family val="2"/>
    </font>
    <font>
      <b/>
      <sz val="8"/>
      <name val="Arial"/>
      <family val="2"/>
    </font>
    <font>
      <sz val="8"/>
      <color indexed="10"/>
      <name val="Arial"/>
      <family val="2"/>
    </font>
    <font>
      <sz val="8"/>
      <color indexed="81"/>
      <name val="Tahoma"/>
      <family val="2"/>
    </font>
    <font>
      <sz val="10"/>
      <name val="Calibri"/>
      <family val="2"/>
    </font>
    <font>
      <i/>
      <sz val="10"/>
      <name val="Calibri"/>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10"/>
      <color rgb="FFFF0000"/>
      <name val="Calibri"/>
      <family val="2"/>
      <scheme val="minor"/>
    </font>
    <font>
      <sz val="11"/>
      <name val="Calibri"/>
      <family val="2"/>
      <scheme val="minor"/>
    </font>
    <font>
      <sz val="10"/>
      <name val="Calibri"/>
      <family val="2"/>
      <scheme val="minor"/>
    </font>
    <font>
      <sz val="10"/>
      <color rgb="FFFF0000"/>
      <name val="Calibri"/>
      <family val="2"/>
      <scheme val="minor"/>
    </font>
    <font>
      <i/>
      <sz val="10"/>
      <color theme="1"/>
      <name val="Calibri"/>
      <family val="2"/>
      <scheme val="minor"/>
    </font>
    <font>
      <i/>
      <sz val="10"/>
      <name val="Calibri"/>
      <family val="2"/>
      <scheme val="minor"/>
    </font>
    <font>
      <i/>
      <sz val="11"/>
      <color theme="1"/>
      <name val="Calibri"/>
      <family val="2"/>
      <scheme val="minor"/>
    </font>
    <font>
      <sz val="11"/>
      <color rgb="FF00B0F0"/>
      <name val="Calibri"/>
      <family val="2"/>
      <scheme val="minor"/>
    </font>
    <font>
      <sz val="11"/>
      <color rgb="FF0000FF"/>
      <name val="Calibri"/>
      <family val="2"/>
      <scheme val="minor"/>
    </font>
    <font>
      <b/>
      <i/>
      <u/>
      <sz val="11"/>
      <color theme="1"/>
      <name val="Calibri"/>
      <family val="2"/>
      <scheme val="minor"/>
    </font>
    <font>
      <sz val="10"/>
      <color rgb="FF0000FF"/>
      <name val="Calibri"/>
      <family val="2"/>
      <scheme val="minor"/>
    </font>
    <font>
      <sz val="10"/>
      <color rgb="FF00B0F0"/>
      <name val="Calibri"/>
      <family val="2"/>
      <scheme val="minor"/>
    </font>
    <font>
      <b/>
      <sz val="10"/>
      <color rgb="FF00B0F0"/>
      <name val="Calibri"/>
      <family val="2"/>
      <scheme val="minor"/>
    </font>
    <font>
      <b/>
      <sz val="10"/>
      <name val="Calibri"/>
      <family val="2"/>
      <scheme val="minor"/>
    </font>
    <font>
      <sz val="9"/>
      <color rgb="FFFF0000"/>
      <name val="Calibri"/>
      <family val="2"/>
      <scheme val="minor"/>
    </font>
    <font>
      <sz val="10"/>
      <color rgb="FF000000"/>
      <name val="Calibri"/>
      <family val="2"/>
      <scheme val="minor"/>
    </font>
    <font>
      <i/>
      <sz val="11"/>
      <color rgb="FF0000FF"/>
      <name val="Calibri"/>
      <family val="2"/>
      <scheme val="minor"/>
    </font>
    <font>
      <i/>
      <sz val="11"/>
      <color rgb="FFFF0000"/>
      <name val="Calibri"/>
      <family val="2"/>
      <scheme val="minor"/>
    </font>
    <font>
      <sz val="9"/>
      <color rgb="FF0000FF"/>
      <name val="Calibri"/>
      <family val="2"/>
      <scheme val="minor"/>
    </font>
    <font>
      <b/>
      <sz val="11"/>
      <name val="Calibri"/>
      <family val="2"/>
      <scheme val="minor"/>
    </font>
    <font>
      <sz val="8"/>
      <color rgb="FF0000FF"/>
      <name val="Arial"/>
      <family val="2"/>
    </font>
    <font>
      <sz val="8"/>
      <color rgb="FF00B0F0"/>
      <name val="Arial"/>
      <family val="2"/>
    </font>
    <font>
      <b/>
      <sz val="10"/>
      <color rgb="FFFF0000"/>
      <name val="Calibri"/>
      <family val="2"/>
      <scheme val="minor"/>
    </font>
    <font>
      <i/>
      <sz val="10"/>
      <color theme="0" tint="-0.499984740745262"/>
      <name val="Calibri"/>
      <family val="2"/>
      <scheme val="minor"/>
    </font>
    <font>
      <i/>
      <u/>
      <sz val="10"/>
      <color theme="0" tint="-0.499984740745262"/>
      <name val="Calibri"/>
      <family val="2"/>
      <scheme val="minor"/>
    </font>
    <font>
      <sz val="10"/>
      <color theme="0" tint="-0.499984740745262"/>
      <name val="Calibri"/>
      <family val="2"/>
      <scheme val="minor"/>
    </font>
    <font>
      <sz val="8"/>
      <name val="Calibri"/>
      <family val="2"/>
      <scheme val="minor"/>
    </font>
    <font>
      <b/>
      <sz val="12"/>
      <name val="Calibri"/>
      <family val="2"/>
      <scheme val="minor"/>
    </font>
    <font>
      <b/>
      <sz val="8"/>
      <name val="Calibri"/>
      <family val="2"/>
      <scheme val="minor"/>
    </font>
    <font>
      <b/>
      <sz val="8"/>
      <color rgb="FF00B0F0"/>
      <name val="Calibri"/>
      <family val="2"/>
      <scheme val="minor"/>
    </font>
    <font>
      <b/>
      <sz val="8"/>
      <color indexed="10"/>
      <name val="Calibri"/>
      <family val="2"/>
      <scheme val="minor"/>
    </font>
    <font>
      <sz val="8"/>
      <color rgb="FF0000FF"/>
      <name val="Calibri"/>
      <family val="2"/>
      <scheme val="minor"/>
    </font>
    <font>
      <sz val="8"/>
      <color rgb="FF00B0F0"/>
      <name val="Calibri"/>
      <family val="2"/>
      <scheme val="minor"/>
    </font>
    <font>
      <sz val="8"/>
      <color indexed="10"/>
      <name val="Calibri"/>
      <family val="2"/>
      <scheme val="minor"/>
    </font>
    <font>
      <b/>
      <sz val="11"/>
      <color rgb="FF00B0F0"/>
      <name val="Calibri"/>
      <family val="2"/>
      <scheme val="minor"/>
    </font>
    <font>
      <sz val="8"/>
      <color theme="1"/>
      <name val="Calibri"/>
      <family val="2"/>
      <scheme val="minor"/>
    </font>
    <font>
      <i/>
      <sz val="8"/>
      <color theme="1"/>
      <name val="Calibri"/>
      <family val="2"/>
      <scheme val="minor"/>
    </font>
    <font>
      <sz val="11"/>
      <color theme="0" tint="-0.499984740745262"/>
      <name val="Calibri"/>
      <family val="2"/>
      <scheme val="minor"/>
    </font>
    <font>
      <sz val="11"/>
      <color rgb="FF7030A0"/>
      <name val="Calibri"/>
      <family val="2"/>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bottom style="medium">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rgb="FF0000FF"/>
      </bottom>
      <diagonal/>
    </border>
    <border>
      <left/>
      <right/>
      <top/>
      <bottom style="medium">
        <color rgb="FF00B0F0"/>
      </bottom>
      <diagonal/>
    </border>
    <border>
      <left/>
      <right/>
      <top style="medium">
        <color rgb="FF0000FF"/>
      </top>
      <bottom style="medium">
        <color indexed="64"/>
      </bottom>
      <diagonal/>
    </border>
    <border>
      <left/>
      <right/>
      <top style="double">
        <color indexed="64"/>
      </top>
      <bottom style="medium">
        <color rgb="FF0000FF"/>
      </bottom>
      <diagonal/>
    </border>
    <border>
      <left/>
      <right style="double">
        <color indexed="64"/>
      </right>
      <top style="double">
        <color indexed="64"/>
      </top>
      <bottom style="medium">
        <color rgb="FF0000FF"/>
      </bottom>
      <diagonal/>
    </border>
    <border>
      <left/>
      <right/>
      <top style="medium">
        <color rgb="FF0000FF"/>
      </top>
      <bottom style="medium">
        <color rgb="FF0000FF"/>
      </bottom>
      <diagonal/>
    </border>
    <border>
      <left/>
      <right style="double">
        <color indexed="64"/>
      </right>
      <top style="medium">
        <color rgb="FF0000FF"/>
      </top>
      <bottom style="medium">
        <color rgb="FF0000FF"/>
      </bottom>
      <diagonal/>
    </border>
    <border>
      <left/>
      <right style="double">
        <color indexed="64"/>
      </right>
      <top/>
      <bottom style="medium">
        <color rgb="FF00B0F0"/>
      </bottom>
      <diagonal/>
    </border>
    <border>
      <left/>
      <right/>
      <top style="medium">
        <color rgb="FF00B0F0"/>
      </top>
      <bottom/>
      <diagonal/>
    </border>
    <border>
      <left/>
      <right style="double">
        <color indexed="64"/>
      </right>
      <top style="medium">
        <color rgb="FF00B0F0"/>
      </top>
      <bottom/>
      <diagonal/>
    </border>
    <border>
      <left/>
      <right style="double">
        <color indexed="64"/>
      </right>
      <top/>
      <bottom style="medium">
        <color rgb="FF0000FF"/>
      </bottom>
      <diagonal/>
    </border>
    <border>
      <left/>
      <right/>
      <top style="medium">
        <color rgb="FF00B0F0"/>
      </top>
      <bottom style="medium">
        <color rgb="FF0000FF"/>
      </bottom>
      <diagonal/>
    </border>
    <border>
      <left/>
      <right style="double">
        <color indexed="64"/>
      </right>
      <top style="medium">
        <color rgb="FF00B0F0"/>
      </top>
      <bottom style="medium">
        <color rgb="FF0000FF"/>
      </bottom>
      <diagonal/>
    </border>
    <border>
      <left style="thin">
        <color rgb="FF0000FF"/>
      </left>
      <right style="thin">
        <color rgb="FF0000FF"/>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double">
        <color auto="1"/>
      </left>
      <right/>
      <top style="medium">
        <color indexed="64"/>
      </top>
      <bottom style="medium">
        <color indexed="64"/>
      </bottom>
      <diagonal/>
    </border>
    <border>
      <left style="thin">
        <color rgb="FF0000FF"/>
      </left>
      <right style="double">
        <color auto="1"/>
      </right>
      <top/>
      <bottom style="thin">
        <color rgb="FF0000FF"/>
      </bottom>
      <diagonal/>
    </border>
    <border>
      <left style="thin">
        <color rgb="FF0000FF"/>
      </left>
      <right style="double">
        <color auto="1"/>
      </right>
      <top style="thin">
        <color rgb="FF0000FF"/>
      </top>
      <bottom style="thin">
        <color rgb="FF0000FF"/>
      </bottom>
      <diagonal/>
    </border>
    <border>
      <left/>
      <right/>
      <top/>
      <bottom style="double">
        <color auto="1"/>
      </bottom>
      <diagonal/>
    </border>
    <border>
      <left/>
      <right style="double">
        <color auto="1"/>
      </right>
      <top/>
      <bottom style="double">
        <color auto="1"/>
      </bottom>
      <diagonal/>
    </border>
    <border>
      <left/>
      <right/>
      <top style="medium">
        <color indexed="64"/>
      </top>
      <bottom style="thin">
        <color rgb="FF0000FF"/>
      </bottom>
      <diagonal/>
    </border>
    <border>
      <left/>
      <right style="thin">
        <color rgb="FF0000FF"/>
      </right>
      <top style="medium">
        <color indexed="64"/>
      </top>
      <bottom style="thin">
        <color rgb="FF0000FF"/>
      </bottom>
      <diagonal/>
    </border>
    <border>
      <left style="double">
        <color indexed="64"/>
      </left>
      <right/>
      <top style="medium">
        <color indexed="64"/>
      </top>
      <bottom/>
      <diagonal/>
    </border>
    <border>
      <left/>
      <right style="thin">
        <color rgb="FF0000FF"/>
      </right>
      <top style="medium">
        <color indexed="64"/>
      </top>
      <bottom/>
      <diagonal/>
    </border>
    <border>
      <left/>
      <right/>
      <top style="thin">
        <color rgb="FF0000FF"/>
      </top>
      <bottom style="thin">
        <color rgb="FF0000FF"/>
      </bottom>
      <diagonal/>
    </border>
    <border>
      <left style="double">
        <color indexed="64"/>
      </left>
      <right/>
      <top style="thin">
        <color rgb="FF0000FF"/>
      </top>
      <bottom style="thin">
        <color rgb="FF0000FF"/>
      </bottom>
      <diagonal/>
    </border>
    <border>
      <left style="double">
        <color indexed="64"/>
      </left>
      <right/>
      <top style="medium">
        <color indexed="64"/>
      </top>
      <bottom style="thin">
        <color rgb="FF0000FF"/>
      </bottom>
      <diagonal/>
    </border>
    <border>
      <left style="thin">
        <color rgb="FF0000FF"/>
      </left>
      <right style="thin">
        <color rgb="FF0000FF"/>
      </right>
      <top style="medium">
        <color indexed="64"/>
      </top>
      <bottom style="thin">
        <color rgb="FF0000FF"/>
      </bottom>
      <diagonal/>
    </border>
    <border>
      <left style="thin">
        <color rgb="FF0000FF"/>
      </left>
      <right style="double">
        <color auto="1"/>
      </right>
      <top style="medium">
        <color indexed="64"/>
      </top>
      <bottom style="thin">
        <color rgb="FF0000FF"/>
      </bottom>
      <diagonal/>
    </border>
  </borders>
  <cellStyleXfs count="4">
    <xf numFmtId="0" fontId="0" fillId="0" borderId="0"/>
    <xf numFmtId="0" fontId="3" fillId="0" borderId="0"/>
    <xf numFmtId="0" fontId="10" fillId="0" borderId="0"/>
    <xf numFmtId="9" fontId="11" fillId="0" borderId="0" applyFont="0" applyFill="0" applyBorder="0" applyAlignment="0" applyProtection="0"/>
  </cellStyleXfs>
  <cellXfs count="419">
    <xf numFmtId="0" fontId="0" fillId="0" borderId="0" xfId="0"/>
    <xf numFmtId="0" fontId="0" fillId="0" borderId="0" xfId="0" applyBorder="1" applyAlignment="1">
      <alignment horizontal="center"/>
    </xf>
    <xf numFmtId="0" fontId="0" fillId="0" borderId="0" xfId="0" applyBorder="1"/>
    <xf numFmtId="0" fontId="13" fillId="0" borderId="0" xfId="0" applyFont="1" applyBorder="1"/>
    <xf numFmtId="0" fontId="13" fillId="0" borderId="0" xfId="0" applyFont="1" applyBorder="1" applyAlignment="1">
      <alignment horizontal="center"/>
    </xf>
    <xf numFmtId="0" fontId="13" fillId="0" borderId="0" xfId="0" applyFont="1" applyBorder="1" applyAlignment="1">
      <alignment horizontal="left"/>
    </xf>
    <xf numFmtId="0" fontId="0" fillId="0" borderId="0" xfId="0" applyBorder="1" applyAlignment="1">
      <alignment horizontal="center"/>
    </xf>
    <xf numFmtId="0" fontId="14" fillId="0" borderId="0" xfId="0" applyFont="1" applyBorder="1"/>
    <xf numFmtId="0" fontId="15" fillId="0" borderId="0" xfId="0" applyFont="1" applyBorder="1" applyAlignment="1">
      <alignment horizontal="center"/>
    </xf>
    <xf numFmtId="0" fontId="16" fillId="0" borderId="0" xfId="0" applyFont="1" applyBorder="1"/>
    <xf numFmtId="0" fontId="3" fillId="0" borderId="0" xfId="1"/>
    <xf numFmtId="0" fontId="1" fillId="0" borderId="0" xfId="1" applyFont="1"/>
    <xf numFmtId="0" fontId="0" fillId="0" borderId="0" xfId="0" applyAlignment="1">
      <alignment horizontal="right"/>
    </xf>
    <xf numFmtId="0" fontId="0" fillId="0" borderId="0" xfId="0" applyBorder="1" applyAlignment="1"/>
    <xf numFmtId="0" fontId="0" fillId="0" borderId="0" xfId="0" applyBorder="1" applyAlignment="1">
      <alignment horizontal="right"/>
    </xf>
    <xf numFmtId="164" fontId="0" fillId="0" borderId="0" xfId="0" applyNumberFormat="1"/>
    <xf numFmtId="0" fontId="0" fillId="2" borderId="1" xfId="0" applyFill="1" applyBorder="1" applyAlignment="1"/>
    <xf numFmtId="0" fontId="0" fillId="2" borderId="1" xfId="0" applyFill="1" applyBorder="1" applyAlignment="1">
      <alignment horizontal="right"/>
    </xf>
    <xf numFmtId="0" fontId="0" fillId="2" borderId="0" xfId="0" applyFill="1" applyBorder="1"/>
    <xf numFmtId="0" fontId="0" fillId="2" borderId="0" xfId="0" applyFill="1" applyBorder="1" applyAlignment="1">
      <alignment horizontal="right"/>
    </xf>
    <xf numFmtId="0" fontId="0" fillId="2" borderId="2" xfId="0" applyFill="1" applyBorder="1"/>
    <xf numFmtId="0" fontId="0" fillId="2" borderId="3" xfId="0" applyFill="1" applyBorder="1"/>
    <xf numFmtId="0" fontId="12" fillId="2" borderId="0" xfId="0" applyFont="1" applyFill="1" applyBorder="1"/>
    <xf numFmtId="0" fontId="13" fillId="2" borderId="0" xfId="0" applyFont="1" applyFill="1" applyBorder="1"/>
    <xf numFmtId="0" fontId="0" fillId="2" borderId="4" xfId="0" applyFill="1" applyBorder="1"/>
    <xf numFmtId="0" fontId="14" fillId="2" borderId="0" xfId="0" applyFont="1" applyFill="1" applyBorder="1"/>
    <xf numFmtId="0" fontId="13" fillId="2" borderId="0" xfId="0" applyFont="1" applyFill="1" applyBorder="1" applyAlignment="1">
      <alignment horizontal="left"/>
    </xf>
    <xf numFmtId="0" fontId="17" fillId="2" borderId="0" xfId="0" applyFont="1" applyFill="1" applyBorder="1"/>
    <xf numFmtId="0" fontId="0" fillId="2" borderId="0" xfId="0" applyFill="1" applyBorder="1"/>
    <xf numFmtId="0" fontId="0" fillId="2" borderId="0" xfId="0" applyFill="1"/>
    <xf numFmtId="0" fontId="0" fillId="2" borderId="0" xfId="0" applyFont="1" applyFill="1" applyBorder="1"/>
    <xf numFmtId="0" fontId="0" fillId="2" borderId="3" xfId="0" applyFont="1" applyFill="1" applyBorder="1"/>
    <xf numFmtId="0" fontId="13" fillId="2" borderId="0" xfId="0" applyFont="1" applyFill="1" applyBorder="1" applyAlignment="1">
      <alignment horizontal="right"/>
    </xf>
    <xf numFmtId="49" fontId="0" fillId="0" borderId="0" xfId="0" applyNumberFormat="1"/>
    <xf numFmtId="0" fontId="0" fillId="2" borderId="1" xfId="0" applyFill="1" applyBorder="1" applyAlignment="1" applyProtection="1"/>
    <xf numFmtId="0" fontId="0" fillId="2" borderId="1" xfId="0" applyFill="1" applyBorder="1" applyAlignment="1" applyProtection="1">
      <alignment horizontal="right"/>
    </xf>
    <xf numFmtId="0" fontId="0" fillId="2" borderId="0"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12" fillId="2" borderId="0" xfId="0" applyFont="1" applyFill="1" applyBorder="1" applyProtection="1"/>
    <xf numFmtId="0" fontId="13" fillId="2" borderId="0" xfId="0" applyFont="1" applyFill="1" applyBorder="1" applyProtection="1"/>
    <xf numFmtId="0" fontId="19" fillId="2" borderId="0" xfId="0" applyFont="1" applyFill="1" applyBorder="1" applyProtection="1"/>
    <xf numFmtId="0" fontId="20" fillId="2" borderId="0" xfId="0" applyFont="1" applyFill="1" applyBorder="1" applyAlignment="1" applyProtection="1">
      <alignment horizontal="right"/>
    </xf>
    <xf numFmtId="0" fontId="22" fillId="2" borderId="0" xfId="0" quotePrefix="1" applyFont="1" applyFill="1" applyBorder="1" applyProtection="1"/>
    <xf numFmtId="0" fontId="23" fillId="2" borderId="0" xfId="0" applyFont="1" applyFill="1" applyBorder="1" applyAlignment="1" applyProtection="1">
      <alignment horizontal="right"/>
    </xf>
    <xf numFmtId="0" fontId="0" fillId="2" borderId="4" xfId="0" applyFill="1" applyBorder="1" applyProtection="1"/>
    <xf numFmtId="0" fontId="13" fillId="2" borderId="5" xfId="0" applyFont="1" applyFill="1" applyBorder="1" applyProtection="1"/>
    <xf numFmtId="0" fontId="0" fillId="2" borderId="5" xfId="0" applyFill="1" applyBorder="1" applyProtection="1"/>
    <xf numFmtId="0" fontId="0" fillId="2" borderId="6" xfId="0" applyFill="1" applyBorder="1" applyProtection="1"/>
    <xf numFmtId="0" fontId="24" fillId="2" borderId="7" xfId="0" applyFont="1" applyFill="1" applyBorder="1" applyAlignment="1" applyProtection="1">
      <alignment horizontal="center"/>
    </xf>
    <xf numFmtId="0" fontId="24" fillId="2" borderId="8" xfId="0" applyFont="1" applyFill="1" applyBorder="1" applyAlignment="1" applyProtection="1">
      <alignment horizontal="center"/>
    </xf>
    <xf numFmtId="0" fontId="14" fillId="2" borderId="0" xfId="0" applyFont="1" applyFill="1" applyBorder="1" applyProtection="1"/>
    <xf numFmtId="0" fontId="17" fillId="2" borderId="0" xfId="0" applyFont="1" applyFill="1" applyBorder="1" applyProtection="1"/>
    <xf numFmtId="0" fontId="0" fillId="2" borderId="0" xfId="0" applyFont="1" applyFill="1" applyBorder="1" applyProtection="1"/>
    <xf numFmtId="0" fontId="0" fillId="0" borderId="0" xfId="0" applyProtection="1"/>
    <xf numFmtId="0" fontId="13" fillId="2" borderId="0" xfId="0" applyFont="1" applyFill="1" applyBorder="1" applyAlignment="1" applyProtection="1">
      <alignment horizontal="right"/>
    </xf>
    <xf numFmtId="0" fontId="15" fillId="2" borderId="0" xfId="0" applyFont="1" applyFill="1" applyBorder="1" applyProtection="1"/>
    <xf numFmtId="0" fontId="25" fillId="0" borderId="0" xfId="0" applyFont="1"/>
    <xf numFmtId="0" fontId="26" fillId="0" borderId="0" xfId="0" applyFont="1"/>
    <xf numFmtId="0" fontId="0" fillId="2" borderId="0" xfId="0" applyFill="1" applyProtection="1"/>
    <xf numFmtId="0" fontId="13" fillId="2" borderId="3" xfId="0" applyFont="1" applyFill="1" applyBorder="1" applyProtection="1"/>
    <xf numFmtId="0" fontId="15" fillId="2" borderId="0" xfId="0" applyFont="1" applyFill="1" applyBorder="1" applyAlignment="1" applyProtection="1">
      <alignment horizontal="center"/>
    </xf>
    <xf numFmtId="0" fontId="5" fillId="2" borderId="0" xfId="1" applyFont="1" applyFill="1" applyBorder="1" applyProtection="1"/>
    <xf numFmtId="0" fontId="3" fillId="2" borderId="9" xfId="1" applyFont="1" applyFill="1" applyBorder="1" applyProtection="1"/>
    <xf numFmtId="0" fontId="1" fillId="2" borderId="2" xfId="1" applyFont="1" applyFill="1" applyBorder="1" applyProtection="1"/>
    <xf numFmtId="0" fontId="1" fillId="2" borderId="0" xfId="1" applyFont="1" applyFill="1" applyBorder="1" applyProtection="1"/>
    <xf numFmtId="0" fontId="3" fillId="2" borderId="3" xfId="1" applyFont="1" applyFill="1" applyBorder="1" applyProtection="1"/>
    <xf numFmtId="0" fontId="3" fillId="2" borderId="2" xfId="1" applyFill="1" applyBorder="1" applyProtection="1"/>
    <xf numFmtId="0" fontId="3" fillId="2" borderId="3" xfId="1" applyFill="1" applyBorder="1" applyProtection="1"/>
    <xf numFmtId="0" fontId="3" fillId="2" borderId="0" xfId="1" applyFill="1" applyBorder="1" applyProtection="1"/>
    <xf numFmtId="0" fontId="3" fillId="2" borderId="0" xfId="1" applyFill="1" applyBorder="1" applyAlignment="1" applyProtection="1">
      <alignment horizontal="right"/>
    </xf>
    <xf numFmtId="0" fontId="1" fillId="2" borderId="0" xfId="1" applyFont="1" applyFill="1" applyBorder="1" applyAlignment="1" applyProtection="1">
      <alignment horizontal="centerContinuous"/>
    </xf>
    <xf numFmtId="0" fontId="6" fillId="2" borderId="0" xfId="1" applyFont="1" applyFill="1" applyBorder="1" applyAlignment="1" applyProtection="1">
      <alignment horizontal="centerContinuous"/>
    </xf>
    <xf numFmtId="166" fontId="1" fillId="2" borderId="0" xfId="1" applyNumberFormat="1" applyFont="1" applyFill="1" applyBorder="1" applyProtection="1"/>
    <xf numFmtId="0" fontId="3" fillId="2" borderId="4" xfId="1" applyFill="1" applyBorder="1" applyProtection="1"/>
    <xf numFmtId="9" fontId="1" fillId="0" borderId="0" xfId="1" applyNumberFormat="1" applyFont="1"/>
    <xf numFmtId="0" fontId="1" fillId="2" borderId="3" xfId="1" applyFont="1" applyFill="1" applyBorder="1" applyProtection="1"/>
    <xf numFmtId="0" fontId="24" fillId="0" borderId="0" xfId="0" applyFont="1" applyBorder="1" applyAlignment="1"/>
    <xf numFmtId="0" fontId="0" fillId="2" borderId="10" xfId="0" applyFill="1" applyBorder="1" applyProtection="1"/>
    <xf numFmtId="0" fontId="12" fillId="2" borderId="0" xfId="0" applyFont="1" applyFill="1" applyBorder="1" applyAlignment="1" applyProtection="1"/>
    <xf numFmtId="0" fontId="0" fillId="0" borderId="0" xfId="0" applyAlignment="1"/>
    <xf numFmtId="0" fontId="13" fillId="2" borderId="0" xfId="0" applyFont="1" applyFill="1" applyProtection="1"/>
    <xf numFmtId="0" fontId="0" fillId="2" borderId="0" xfId="0" applyFill="1" applyBorder="1"/>
    <xf numFmtId="0" fontId="0" fillId="2" borderId="1" xfId="0" applyFill="1" applyBorder="1" applyAlignment="1">
      <alignment horizontal="right"/>
    </xf>
    <xf numFmtId="0" fontId="0" fillId="2" borderId="0" xfId="0" applyFill="1" applyBorder="1" applyAlignment="1">
      <alignment horizontal="right"/>
    </xf>
    <xf numFmtId="0" fontId="0" fillId="2" borderId="0" xfId="0" applyFont="1" applyFill="1" applyBorder="1" applyAlignment="1" applyProtection="1">
      <alignment horizontal="left" wrapText="1"/>
    </xf>
    <xf numFmtId="0" fontId="0" fillId="2" borderId="3" xfId="0" applyFont="1" applyFill="1" applyBorder="1" applyAlignment="1" applyProtection="1">
      <alignment horizontal="left" wrapText="1"/>
    </xf>
    <xf numFmtId="0" fontId="1" fillId="2" borderId="0" xfId="1" applyFont="1" applyFill="1" applyBorder="1" applyAlignment="1" applyProtection="1">
      <alignment horizontal="right"/>
    </xf>
    <xf numFmtId="0" fontId="21" fillId="2" borderId="0" xfId="0" applyFont="1" applyFill="1" applyBorder="1" applyAlignment="1" applyProtection="1">
      <alignment horizontal="left" wrapText="1"/>
    </xf>
    <xf numFmtId="0" fontId="21" fillId="2" borderId="3" xfId="0" applyFont="1" applyFill="1" applyBorder="1" applyAlignment="1" applyProtection="1">
      <alignment horizontal="left" wrapText="1"/>
    </xf>
    <xf numFmtId="38" fontId="20" fillId="2" borderId="0" xfId="0" applyNumberFormat="1" applyFont="1" applyFill="1" applyBorder="1" applyAlignment="1" applyProtection="1"/>
    <xf numFmtId="0" fontId="13" fillId="2" borderId="0" xfId="0" applyFont="1" applyFill="1" applyBorder="1" applyAlignment="1" applyProtection="1"/>
    <xf numFmtId="0" fontId="13" fillId="2" borderId="0" xfId="0" applyFont="1" applyFill="1" applyAlignment="1" applyProtection="1"/>
    <xf numFmtId="0" fontId="13" fillId="2" borderId="3" xfId="0" applyFont="1" applyFill="1" applyBorder="1" applyAlignment="1" applyProtection="1"/>
    <xf numFmtId="0" fontId="0" fillId="0" borderId="0" xfId="0" applyFill="1"/>
    <xf numFmtId="0" fontId="13" fillId="0" borderId="0" xfId="0" applyFont="1" applyFill="1" applyBorder="1" applyProtection="1"/>
    <xf numFmtId="0" fontId="13" fillId="0" borderId="0" xfId="0" applyFont="1" applyFill="1" applyBorder="1" applyAlignment="1"/>
    <xf numFmtId="0" fontId="27" fillId="0" borderId="0" xfId="0" applyFont="1" applyAlignment="1" applyProtection="1">
      <alignment horizontal="center"/>
    </xf>
    <xf numFmtId="0" fontId="27" fillId="0" borderId="0" xfId="0" applyFont="1" applyProtection="1"/>
    <xf numFmtId="38" fontId="0" fillId="0" borderId="0" xfId="0" applyNumberFormat="1" applyProtection="1"/>
    <xf numFmtId="38" fontId="20" fillId="2" borderId="11" xfId="0" applyNumberFormat="1" applyFont="1" applyFill="1" applyBorder="1" applyAlignment="1" applyProtection="1">
      <alignment horizontal="right" indent="2"/>
    </xf>
    <xf numFmtId="0" fontId="0" fillId="2" borderId="12" xfId="0" applyFill="1" applyBorder="1"/>
    <xf numFmtId="0" fontId="12" fillId="2" borderId="13" xfId="0" applyFont="1" applyFill="1" applyBorder="1" applyProtection="1"/>
    <xf numFmtId="0" fontId="13" fillId="2" borderId="13" xfId="0" applyFont="1" applyFill="1" applyBorder="1" applyProtection="1"/>
    <xf numFmtId="0" fontId="13" fillId="2" borderId="14" xfId="0" applyFont="1" applyFill="1" applyBorder="1" applyProtection="1"/>
    <xf numFmtId="0" fontId="20" fillId="2" borderId="0" xfId="0" applyFont="1" applyFill="1" applyBorder="1" applyAlignment="1" applyProtection="1"/>
    <xf numFmtId="0" fontId="17" fillId="2" borderId="0" xfId="0" applyFont="1" applyFill="1" applyBorder="1" applyAlignment="1">
      <alignment horizontal="left" wrapText="1"/>
    </xf>
    <xf numFmtId="0" fontId="17" fillId="2" borderId="3" xfId="0" applyFont="1" applyFill="1" applyBorder="1" applyAlignment="1">
      <alignment horizontal="left" wrapText="1"/>
    </xf>
    <xf numFmtId="0" fontId="13" fillId="0" borderId="0" xfId="0" applyFont="1" applyProtection="1"/>
    <xf numFmtId="0" fontId="13" fillId="2" borderId="0" xfId="0" applyFont="1" applyFill="1" applyBorder="1" applyAlignment="1" applyProtection="1">
      <alignment horizontal="left"/>
    </xf>
    <xf numFmtId="0" fontId="13" fillId="2" borderId="0" xfId="0" applyFont="1" applyFill="1" applyAlignment="1" applyProtection="1">
      <alignment horizontal="left"/>
    </xf>
    <xf numFmtId="0" fontId="13" fillId="2" borderId="3" xfId="0" applyFont="1" applyFill="1" applyBorder="1" applyAlignment="1" applyProtection="1">
      <alignment horizontal="left"/>
    </xf>
    <xf numFmtId="0" fontId="17" fillId="2" borderId="0" xfId="0" applyFont="1" applyFill="1" applyBorder="1" applyAlignment="1" applyProtection="1"/>
    <xf numFmtId="0" fontId="0" fillId="2" borderId="1" xfId="0" applyFill="1" applyBorder="1" applyAlignment="1" applyProtection="1">
      <alignment horizontal="right"/>
    </xf>
    <xf numFmtId="0" fontId="0" fillId="2" borderId="0" xfId="0" applyFill="1" applyBorder="1" applyAlignment="1" applyProtection="1">
      <alignment horizontal="right"/>
    </xf>
    <xf numFmtId="0" fontId="17" fillId="2" borderId="0" xfId="0" applyFont="1" applyFill="1" applyBorder="1" applyAlignment="1" applyProtection="1">
      <alignment horizontal="left"/>
    </xf>
    <xf numFmtId="0" fontId="13" fillId="2" borderId="0" xfId="0" applyFont="1" applyFill="1" applyBorder="1" applyAlignment="1" applyProtection="1">
      <alignment horizontal="center"/>
    </xf>
    <xf numFmtId="38" fontId="28" fillId="2" borderId="22" xfId="0" applyNumberFormat="1" applyFont="1" applyFill="1" applyBorder="1" applyProtection="1">
      <protection locked="0"/>
    </xf>
    <xf numFmtId="164" fontId="28" fillId="2" borderId="22" xfId="0" applyNumberFormat="1" applyFont="1" applyFill="1" applyBorder="1" applyProtection="1">
      <protection locked="0"/>
    </xf>
    <xf numFmtId="9" fontId="28" fillId="2" borderId="22" xfId="3" applyFont="1" applyFill="1" applyBorder="1" applyProtection="1">
      <protection locked="0"/>
    </xf>
    <xf numFmtId="38" fontId="20" fillId="2" borderId="24" xfId="3" applyNumberFormat="1" applyFont="1" applyFill="1" applyBorder="1" applyProtection="1"/>
    <xf numFmtId="49" fontId="29" fillId="2" borderId="23" xfId="0" applyNumberFormat="1" applyFont="1" applyFill="1" applyBorder="1" applyAlignment="1" applyProtection="1">
      <alignment horizontal="center"/>
      <protection locked="0"/>
    </xf>
    <xf numFmtId="0" fontId="20" fillId="2" borderId="15" xfId="0" applyFont="1" applyFill="1" applyBorder="1" applyAlignment="1" applyProtection="1">
      <alignment horizontal="center"/>
    </xf>
    <xf numFmtId="0" fontId="13" fillId="2" borderId="0" xfId="0" applyFont="1" applyFill="1" applyBorder="1" applyAlignment="1" applyProtection="1">
      <alignment horizontal="left" indent="1"/>
    </xf>
    <xf numFmtId="0" fontId="13" fillId="2" borderId="0" xfId="0" applyFont="1" applyFill="1" applyBorder="1" applyAlignment="1" applyProtection="1">
      <alignment wrapText="1"/>
    </xf>
    <xf numFmtId="0" fontId="13" fillId="2" borderId="3" xfId="0" applyFont="1" applyFill="1" applyBorder="1" applyAlignment="1" applyProtection="1">
      <alignment wrapText="1"/>
    </xf>
    <xf numFmtId="0" fontId="0" fillId="2" borderId="5" xfId="0" applyFill="1" applyBorder="1" applyAlignment="1" applyProtection="1"/>
    <xf numFmtId="0" fontId="0" fillId="2" borderId="6" xfId="0" applyFill="1" applyBorder="1" applyAlignment="1" applyProtection="1"/>
    <xf numFmtId="0" fontId="0" fillId="2" borderId="1" xfId="0" applyFill="1" applyBorder="1" applyAlignment="1" applyProtection="1">
      <alignment horizontal="right"/>
    </xf>
    <xf numFmtId="0" fontId="0" fillId="2" borderId="0" xfId="0" applyFill="1" applyBorder="1" applyAlignment="1" applyProtection="1">
      <alignment horizontal="right"/>
    </xf>
    <xf numFmtId="0" fontId="1" fillId="2" borderId="0" xfId="1" applyFont="1" applyFill="1" applyBorder="1" applyAlignment="1" applyProtection="1">
      <alignment horizontal="center"/>
    </xf>
    <xf numFmtId="166" fontId="1" fillId="2" borderId="0" xfId="1" applyNumberFormat="1" applyFont="1" applyFill="1" applyBorder="1" applyAlignment="1" applyProtection="1">
      <alignment horizontal="right"/>
    </xf>
    <xf numFmtId="0" fontId="0" fillId="0" borderId="16" xfId="0" applyBorder="1" applyAlignment="1">
      <alignment horizontal="center"/>
    </xf>
    <xf numFmtId="0" fontId="20" fillId="2" borderId="3" xfId="0" applyFont="1" applyFill="1" applyBorder="1" applyAlignment="1" applyProtection="1"/>
    <xf numFmtId="0" fontId="31" fillId="2" borderId="0" xfId="0" applyFont="1" applyFill="1" applyBorder="1" applyAlignment="1" applyProtection="1"/>
    <xf numFmtId="0" fontId="29" fillId="2" borderId="0" xfId="0" applyFont="1" applyFill="1" applyBorder="1" applyAlignment="1" applyProtection="1">
      <alignment horizontal="center" wrapText="1"/>
    </xf>
    <xf numFmtId="0" fontId="32" fillId="2" borderId="0" xfId="0" applyFont="1" applyFill="1" applyBorder="1" applyAlignment="1" applyProtection="1"/>
    <xf numFmtId="0" fontId="33" fillId="2" borderId="0" xfId="0" applyFont="1" applyFill="1" applyProtection="1"/>
    <xf numFmtId="0" fontId="3" fillId="2" borderId="1" xfId="1" applyFill="1" applyBorder="1"/>
    <xf numFmtId="0" fontId="3" fillId="2" borderId="0" xfId="1" applyFill="1" applyBorder="1"/>
    <xf numFmtId="0" fontId="3" fillId="0" borderId="0" xfId="1" applyBorder="1"/>
    <xf numFmtId="0" fontId="3" fillId="2" borderId="5" xfId="1" applyFill="1" applyBorder="1" applyProtection="1"/>
    <xf numFmtId="0" fontId="3" fillId="2" borderId="6" xfId="1" applyFill="1" applyBorder="1" applyProtection="1"/>
    <xf numFmtId="0" fontId="1" fillId="2" borderId="10" xfId="1" applyFont="1" applyFill="1" applyBorder="1" applyProtection="1"/>
    <xf numFmtId="0" fontId="13" fillId="2" borderId="1" xfId="0" applyFont="1" applyFill="1" applyBorder="1" applyAlignment="1"/>
    <xf numFmtId="0" fontId="13" fillId="2" borderId="1" xfId="0" applyFont="1" applyFill="1" applyBorder="1" applyAlignment="1">
      <alignment horizontal="right"/>
    </xf>
    <xf numFmtId="0" fontId="13" fillId="2" borderId="2" xfId="0" applyFont="1" applyFill="1" applyBorder="1"/>
    <xf numFmtId="0" fontId="13" fillId="2" borderId="3" xfId="0" applyFont="1" applyFill="1" applyBorder="1"/>
    <xf numFmtId="0" fontId="13" fillId="2" borderId="12" xfId="0" applyFont="1" applyFill="1" applyBorder="1"/>
    <xf numFmtId="0" fontId="0" fillId="2" borderId="41" xfId="0" applyFill="1" applyBorder="1"/>
    <xf numFmtId="0" fontId="0" fillId="2" borderId="42" xfId="0" applyFill="1" applyBorder="1"/>
    <xf numFmtId="0" fontId="0" fillId="0" borderId="0" xfId="0" applyAlignment="1">
      <alignment horizontal="center"/>
    </xf>
    <xf numFmtId="0" fontId="0" fillId="0" borderId="0" xfId="0" applyBorder="1" applyAlignment="1">
      <alignment horizontal="center"/>
    </xf>
    <xf numFmtId="0" fontId="17" fillId="2" borderId="0" xfId="0" applyFont="1" applyFill="1" applyBorder="1" applyAlignment="1" applyProtection="1">
      <alignment horizontal="left"/>
    </xf>
    <xf numFmtId="0" fontId="22" fillId="2" borderId="0" xfId="0" applyFont="1" applyFill="1" applyBorder="1" applyProtection="1"/>
    <xf numFmtId="38" fontId="20" fillId="2" borderId="0" xfId="3" applyNumberFormat="1" applyFont="1" applyFill="1" applyBorder="1" applyProtection="1"/>
    <xf numFmtId="0" fontId="0" fillId="0" borderId="0" xfId="0" applyFont="1" applyBorder="1"/>
    <xf numFmtId="0" fontId="0" fillId="0" borderId="0" xfId="0" applyFont="1" applyBorder="1" applyAlignment="1">
      <alignment vertical="center" wrapText="1"/>
    </xf>
    <xf numFmtId="0" fontId="41" fillId="2" borderId="3" xfId="0" applyFont="1" applyFill="1" applyBorder="1" applyAlignment="1" applyProtection="1">
      <alignment horizontal="right"/>
    </xf>
    <xf numFmtId="0" fontId="29" fillId="2" borderId="0" xfId="0" applyFont="1" applyFill="1" applyBorder="1" applyAlignment="1" applyProtection="1">
      <alignment horizontal="center"/>
      <protection locked="0"/>
    </xf>
    <xf numFmtId="0" fontId="0" fillId="0" borderId="3" xfId="0" applyBorder="1"/>
    <xf numFmtId="0" fontId="41" fillId="2" borderId="0" xfId="0" applyFont="1" applyFill="1" applyBorder="1" applyProtection="1"/>
    <xf numFmtId="0" fontId="41" fillId="2" borderId="0" xfId="0" quotePrefix="1" applyFont="1" applyFill="1" applyBorder="1" applyProtection="1"/>
    <xf numFmtId="0" fontId="29" fillId="2" borderId="23" xfId="0" applyFont="1" applyFill="1" applyBorder="1" applyAlignment="1" applyProtection="1">
      <alignment horizontal="center"/>
    </xf>
    <xf numFmtId="0" fontId="0" fillId="2" borderId="1" xfId="0" applyFill="1" applyBorder="1" applyAlignment="1" applyProtection="1">
      <alignment horizontal="right"/>
    </xf>
    <xf numFmtId="0" fontId="0" fillId="2" borderId="0" xfId="0" applyFill="1" applyBorder="1" applyAlignment="1" applyProtection="1">
      <alignment horizontal="right"/>
    </xf>
    <xf numFmtId="165" fontId="28" fillId="2" borderId="0" xfId="0" applyNumberFormat="1" applyFont="1" applyFill="1" applyBorder="1" applyAlignment="1" applyProtection="1">
      <alignment horizontal="center"/>
      <protection locked="0"/>
    </xf>
    <xf numFmtId="165" fontId="28" fillId="2" borderId="3" xfId="0" applyNumberFormat="1" applyFont="1" applyFill="1" applyBorder="1" applyAlignment="1" applyProtection="1">
      <alignment horizontal="center"/>
      <protection locked="0"/>
    </xf>
    <xf numFmtId="0" fontId="0" fillId="0" borderId="0" xfId="0" quotePrefix="1"/>
    <xf numFmtId="0" fontId="20" fillId="2" borderId="3" xfId="0" applyFont="1" applyFill="1" applyBorder="1" applyAlignment="1" applyProtection="1">
      <alignment horizontal="center"/>
    </xf>
    <xf numFmtId="0" fontId="44" fillId="2" borderId="10" xfId="1" applyFont="1" applyFill="1" applyBorder="1" applyProtection="1"/>
    <xf numFmtId="0" fontId="44" fillId="2" borderId="2" xfId="1" applyFont="1" applyFill="1" applyBorder="1" applyProtection="1"/>
    <xf numFmtId="0" fontId="44" fillId="2" borderId="0" xfId="1" applyFont="1" applyFill="1" applyBorder="1" applyProtection="1"/>
    <xf numFmtId="0" fontId="45" fillId="2" borderId="0" xfId="1" applyFont="1" applyFill="1" applyBorder="1" applyProtection="1"/>
    <xf numFmtId="0" fontId="46" fillId="2" borderId="0" xfId="1" applyFont="1" applyFill="1" applyBorder="1" applyProtection="1"/>
    <xf numFmtId="0" fontId="44" fillId="2" borderId="0" xfId="1" applyFont="1" applyFill="1" applyBorder="1" applyAlignment="1" applyProtection="1">
      <alignment horizontal="left"/>
    </xf>
    <xf numFmtId="0" fontId="48" fillId="2" borderId="0" xfId="1" applyFont="1" applyFill="1" applyBorder="1" applyProtection="1"/>
    <xf numFmtId="0" fontId="44" fillId="2" borderId="0" xfId="1" applyFont="1" applyFill="1" applyBorder="1" applyAlignment="1" applyProtection="1">
      <alignment horizontal="right"/>
    </xf>
    <xf numFmtId="166" fontId="44" fillId="2" borderId="0" xfId="1" applyNumberFormat="1" applyFont="1" applyFill="1" applyBorder="1" applyAlignment="1" applyProtection="1">
      <alignment horizontal="right"/>
    </xf>
    <xf numFmtId="0" fontId="44" fillId="2" borderId="0" xfId="1" applyFont="1" applyFill="1" applyBorder="1" applyAlignment="1" applyProtection="1">
      <alignment horizontal="center"/>
    </xf>
    <xf numFmtId="1" fontId="44" fillId="2" borderId="3" xfId="1" applyNumberFormat="1" applyFont="1" applyFill="1" applyBorder="1" applyAlignment="1" applyProtection="1">
      <alignment horizontal="right"/>
    </xf>
    <xf numFmtId="0" fontId="44" fillId="2" borderId="0" xfId="1" applyFont="1" applyFill="1" applyBorder="1" applyAlignment="1" applyProtection="1">
      <alignment horizontal="centerContinuous"/>
    </xf>
    <xf numFmtId="0" fontId="44" fillId="2" borderId="0" xfId="1" applyFont="1" applyFill="1" applyBorder="1" applyAlignment="1" applyProtection="1"/>
    <xf numFmtId="0" fontId="51" fillId="2" borderId="0" xfId="1" applyFont="1" applyFill="1" applyBorder="1" applyAlignment="1" applyProtection="1">
      <alignment horizontal="centerContinuous"/>
    </xf>
    <xf numFmtId="0" fontId="51" fillId="2" borderId="0" xfId="1" applyFont="1" applyFill="1" applyBorder="1" applyProtection="1"/>
    <xf numFmtId="166" fontId="44" fillId="2" borderId="0" xfId="1" applyNumberFormat="1" applyFont="1" applyFill="1" applyBorder="1" applyAlignment="1" applyProtection="1"/>
    <xf numFmtId="0" fontId="48" fillId="2" borderId="0" xfId="1" applyFont="1" applyFill="1" applyBorder="1" applyAlignment="1" applyProtection="1"/>
    <xf numFmtId="166" fontId="44" fillId="2" borderId="0" xfId="1" applyNumberFormat="1" applyFont="1" applyFill="1" applyBorder="1" applyProtection="1"/>
    <xf numFmtId="0" fontId="44" fillId="2" borderId="5" xfId="1" applyFont="1" applyFill="1" applyBorder="1" applyProtection="1"/>
    <xf numFmtId="0" fontId="46" fillId="2" borderId="5" xfId="1" applyFont="1" applyFill="1" applyBorder="1" applyProtection="1"/>
    <xf numFmtId="0" fontId="46" fillId="2" borderId="5" xfId="1" applyFont="1" applyFill="1" applyBorder="1" applyAlignment="1" applyProtection="1">
      <alignment horizontal="center"/>
    </xf>
    <xf numFmtId="0" fontId="19" fillId="2" borderId="3" xfId="1" applyFont="1" applyFill="1" applyBorder="1" applyProtection="1"/>
    <xf numFmtId="0" fontId="19" fillId="2" borderId="0" xfId="1" applyFont="1" applyFill="1" applyBorder="1" applyProtection="1"/>
    <xf numFmtId="0" fontId="37" fillId="2" borderId="0" xfId="1" applyFont="1" applyFill="1" applyBorder="1" applyProtection="1"/>
    <xf numFmtId="0" fontId="19" fillId="2" borderId="5" xfId="1" applyFont="1" applyFill="1" applyBorder="1" applyProtection="1"/>
    <xf numFmtId="0" fontId="19" fillId="2" borderId="6" xfId="1" applyFont="1" applyFill="1" applyBorder="1" applyProtection="1"/>
    <xf numFmtId="0" fontId="31" fillId="2" borderId="0" xfId="1" applyFont="1" applyFill="1" applyBorder="1" applyProtection="1"/>
    <xf numFmtId="0" fontId="44" fillId="2" borderId="1" xfId="1" applyFont="1" applyFill="1" applyBorder="1"/>
    <xf numFmtId="0" fontId="53" fillId="2" borderId="1" xfId="0" applyFont="1" applyFill="1" applyBorder="1" applyAlignment="1" applyProtection="1">
      <alignment horizontal="right"/>
    </xf>
    <xf numFmtId="0" fontId="44" fillId="2" borderId="9" xfId="1" applyFont="1" applyFill="1" applyBorder="1" applyProtection="1"/>
    <xf numFmtId="0" fontId="44" fillId="2" borderId="0" xfId="1" applyFont="1" applyFill="1" applyBorder="1"/>
    <xf numFmtId="0" fontId="53" fillId="2" borderId="0" xfId="0" applyFont="1" applyFill="1" applyBorder="1" applyAlignment="1" applyProtection="1">
      <alignment horizontal="right"/>
    </xf>
    <xf numFmtId="0" fontId="44" fillId="2" borderId="3" xfId="1" applyFont="1" applyFill="1" applyBorder="1" applyProtection="1"/>
    <xf numFmtId="0" fontId="54" fillId="2" borderId="0" xfId="0" applyFont="1" applyFill="1" applyBorder="1" applyAlignment="1" applyProtection="1">
      <alignment horizontal="left"/>
    </xf>
    <xf numFmtId="0" fontId="53" fillId="2" borderId="0" xfId="0" applyFont="1" applyFill="1" applyBorder="1" applyProtection="1"/>
    <xf numFmtId="0" fontId="54" fillId="2" borderId="0" xfId="0" applyFont="1" applyFill="1" applyBorder="1" applyAlignment="1" applyProtection="1">
      <alignment horizontal="center"/>
    </xf>
    <xf numFmtId="0" fontId="44" fillId="0" borderId="0" xfId="1" applyFont="1" applyBorder="1" applyProtection="1"/>
    <xf numFmtId="0" fontId="44" fillId="2" borderId="0" xfId="1" applyFont="1" applyFill="1" applyProtection="1"/>
    <xf numFmtId="0" fontId="44" fillId="0" borderId="0" xfId="1" applyFont="1" applyBorder="1"/>
    <xf numFmtId="0" fontId="44" fillId="2" borderId="4" xfId="1" applyFont="1" applyFill="1" applyBorder="1" applyProtection="1"/>
    <xf numFmtId="0" fontId="44" fillId="2" borderId="6" xfId="1" applyFont="1" applyFill="1" applyBorder="1" applyProtection="1"/>
    <xf numFmtId="0" fontId="4" fillId="2" borderId="0" xfId="1" applyFont="1" applyFill="1" applyBorder="1" applyProtection="1"/>
    <xf numFmtId="0" fontId="3" fillId="2" borderId="0" xfId="1" applyFill="1"/>
    <xf numFmtId="0" fontId="19" fillId="2" borderId="0" xfId="1" applyFont="1" applyFill="1"/>
    <xf numFmtId="0" fontId="55" fillId="2" borderId="0" xfId="1" applyFont="1" applyFill="1" applyBorder="1" applyProtection="1"/>
    <xf numFmtId="49" fontId="29" fillId="2" borderId="23" xfId="0" applyNumberFormat="1" applyFont="1" applyFill="1" applyBorder="1" applyAlignment="1" applyProtection="1">
      <protection locked="0"/>
    </xf>
    <xf numFmtId="38" fontId="56" fillId="0" borderId="0" xfId="0" applyNumberFormat="1" applyFont="1" applyProtection="1"/>
    <xf numFmtId="164" fontId="20" fillId="2" borderId="11" xfId="0" applyNumberFormat="1" applyFont="1" applyFill="1" applyBorder="1" applyAlignment="1" applyProtection="1">
      <alignment horizontal="center"/>
    </xf>
    <xf numFmtId="0" fontId="0" fillId="2" borderId="10" xfId="0" applyFill="1" applyBorder="1" applyAlignment="1" applyProtection="1">
      <alignment horizontal="right"/>
    </xf>
    <xf numFmtId="0" fontId="0" fillId="2" borderId="1" xfId="0" applyFill="1" applyBorder="1" applyAlignment="1" applyProtection="1">
      <alignment horizontal="right"/>
    </xf>
    <xf numFmtId="0" fontId="0" fillId="2" borderId="2" xfId="0" applyFill="1" applyBorder="1" applyAlignment="1" applyProtection="1">
      <alignment horizontal="right"/>
    </xf>
    <xf numFmtId="0" fontId="0" fillId="2" borderId="0" xfId="0" applyFill="1" applyBorder="1" applyAlignment="1" applyProtection="1">
      <alignment horizontal="right"/>
    </xf>
    <xf numFmtId="49" fontId="34" fillId="2" borderId="25" xfId="0" applyNumberFormat="1" applyFont="1" applyFill="1" applyBorder="1" applyAlignment="1" applyProtection="1">
      <alignment horizontal="center"/>
      <protection locked="0"/>
    </xf>
    <xf numFmtId="49" fontId="34" fillId="2" borderId="26" xfId="0" applyNumberFormat="1" applyFont="1" applyFill="1" applyBorder="1" applyAlignment="1" applyProtection="1">
      <alignment horizontal="center"/>
      <protection locked="0"/>
    </xf>
    <xf numFmtId="0" fontId="34" fillId="2" borderId="25" xfId="0" applyFont="1" applyFill="1" applyBorder="1" applyAlignment="1" applyProtection="1">
      <alignment horizontal="left"/>
      <protection locked="0"/>
    </xf>
    <xf numFmtId="0" fontId="34" fillId="2" borderId="27" xfId="0" applyFont="1" applyFill="1" applyBorder="1" applyAlignment="1" applyProtection="1">
      <alignment horizontal="left"/>
      <protection locked="0"/>
    </xf>
    <xf numFmtId="0" fontId="34" fillId="2" borderId="27" xfId="0" applyFont="1" applyFill="1" applyBorder="1" applyAlignment="1" applyProtection="1">
      <alignment horizontal="center"/>
      <protection locked="0"/>
    </xf>
    <xf numFmtId="0" fontId="34" fillId="2" borderId="28" xfId="0" applyFont="1" applyFill="1" applyBorder="1" applyAlignment="1" applyProtection="1">
      <alignment horizontal="center"/>
      <protection locked="0"/>
    </xf>
    <xf numFmtId="0" fontId="20" fillId="2" borderId="0" xfId="0" applyFont="1" applyFill="1" applyBorder="1" applyAlignment="1" applyProtection="1">
      <alignment horizontal="left" wrapText="1"/>
    </xf>
    <xf numFmtId="0" fontId="20" fillId="2" borderId="3" xfId="0" applyFont="1" applyFill="1" applyBorder="1" applyAlignment="1" applyProtection="1">
      <alignment horizontal="left" wrapText="1"/>
    </xf>
    <xf numFmtId="0" fontId="29" fillId="2" borderId="23" xfId="0" applyFont="1" applyFill="1" applyBorder="1" applyAlignment="1" applyProtection="1">
      <alignment horizontal="center"/>
      <protection locked="0"/>
    </xf>
    <xf numFmtId="49" fontId="29" fillId="2" borderId="23" xfId="0" applyNumberFormat="1" applyFont="1" applyFill="1" applyBorder="1" applyAlignment="1" applyProtection="1">
      <alignment horizontal="center"/>
      <protection locked="0"/>
    </xf>
    <xf numFmtId="0" fontId="30" fillId="2" borderId="0" xfId="0" applyFont="1" applyFill="1" applyBorder="1" applyAlignment="1" applyProtection="1">
      <alignment horizontal="center"/>
      <protection locked="0"/>
    </xf>
    <xf numFmtId="0" fontId="30" fillId="2" borderId="3" xfId="0" applyFont="1" applyFill="1" applyBorder="1" applyAlignment="1" applyProtection="1">
      <alignment horizontal="center"/>
      <protection locked="0"/>
    </xf>
    <xf numFmtId="0" fontId="30" fillId="2" borderId="23" xfId="0" applyFont="1" applyFill="1" applyBorder="1" applyAlignment="1" applyProtection="1">
      <alignment horizontal="center"/>
      <protection locked="0"/>
    </xf>
    <xf numFmtId="0" fontId="30" fillId="2" borderId="29" xfId="0" applyFont="1" applyFill="1" applyBorder="1" applyAlignment="1" applyProtection="1">
      <alignment horizontal="center"/>
      <protection locked="0"/>
    </xf>
    <xf numFmtId="0" fontId="13" fillId="2" borderId="0" xfId="0" applyFont="1" applyFill="1" applyBorder="1" applyAlignment="1">
      <alignment horizontal="left"/>
    </xf>
    <xf numFmtId="0" fontId="17" fillId="2" borderId="0" xfId="0" applyFont="1" applyFill="1" applyBorder="1" applyAlignment="1">
      <alignment horizontal="left" wrapText="1"/>
    </xf>
    <xf numFmtId="0" fontId="17" fillId="2" borderId="3" xfId="0" applyFont="1" applyFill="1" applyBorder="1" applyAlignment="1">
      <alignment horizontal="left" wrapText="1"/>
    </xf>
    <xf numFmtId="0" fontId="13" fillId="2" borderId="0" xfId="0" applyFont="1" applyFill="1" applyBorder="1" applyAlignment="1">
      <alignment horizontal="left" indent="2"/>
    </xf>
    <xf numFmtId="0" fontId="24" fillId="2" borderId="18" xfId="0" applyFont="1" applyFill="1" applyBorder="1" applyAlignment="1">
      <alignment horizontal="center"/>
    </xf>
    <xf numFmtId="0" fontId="24" fillId="2" borderId="7" xfId="0" applyFont="1" applyFill="1" applyBorder="1" applyAlignment="1">
      <alignment horizontal="center"/>
    </xf>
    <xf numFmtId="0" fontId="24" fillId="2" borderId="19" xfId="0" applyFont="1" applyFill="1" applyBorder="1" applyAlignment="1">
      <alignment horizontal="center"/>
    </xf>
    <xf numFmtId="0" fontId="24" fillId="2" borderId="8" xfId="0" applyFont="1" applyFill="1" applyBorder="1" applyAlignment="1">
      <alignment horizontal="center"/>
    </xf>
    <xf numFmtId="0" fontId="0" fillId="2" borderId="10" xfId="0" applyFill="1" applyBorder="1" applyAlignment="1">
      <alignment horizontal="right"/>
    </xf>
    <xf numFmtId="0" fontId="0" fillId="2" borderId="1" xfId="0" applyFill="1" applyBorder="1" applyAlignment="1">
      <alignment horizontal="right"/>
    </xf>
    <xf numFmtId="0" fontId="24" fillId="2" borderId="18" xfId="0" applyFont="1" applyFill="1" applyBorder="1" applyAlignment="1">
      <alignment horizontal="left"/>
    </xf>
    <xf numFmtId="0" fontId="0" fillId="2" borderId="2" xfId="0" applyFill="1" applyBorder="1" applyAlignment="1">
      <alignment horizontal="right"/>
    </xf>
    <xf numFmtId="0" fontId="0" fillId="2" borderId="0" xfId="0" applyFill="1" applyBorder="1" applyAlignment="1">
      <alignment horizontal="right"/>
    </xf>
    <xf numFmtId="0" fontId="24" fillId="2" borderId="19" xfId="0" applyFont="1" applyFill="1" applyBorder="1" applyAlignment="1">
      <alignment horizontal="left"/>
    </xf>
    <xf numFmtId="0" fontId="18" fillId="2" borderId="5" xfId="0" applyFont="1" applyFill="1" applyBorder="1" applyAlignment="1">
      <alignment horizontal="left" wrapText="1"/>
    </xf>
    <xf numFmtId="0" fontId="35" fillId="2" borderId="5" xfId="0" applyFont="1" applyFill="1" applyBorder="1" applyAlignment="1">
      <alignment horizontal="left" wrapText="1"/>
    </xf>
    <xf numFmtId="0" fontId="35" fillId="2" borderId="6" xfId="0" applyFont="1" applyFill="1" applyBorder="1" applyAlignment="1">
      <alignment horizontal="left" wrapText="1"/>
    </xf>
    <xf numFmtId="0" fontId="31" fillId="2" borderId="11" xfId="0" quotePrefix="1" applyFont="1" applyFill="1" applyBorder="1" applyAlignment="1" applyProtection="1">
      <alignment horizontal="center"/>
    </xf>
    <xf numFmtId="0" fontId="17" fillId="2" borderId="0" xfId="0" applyFont="1" applyFill="1" applyBorder="1" applyAlignment="1" applyProtection="1">
      <alignment horizontal="left"/>
    </xf>
    <xf numFmtId="0" fontId="13" fillId="2" borderId="30" xfId="0" applyFont="1" applyFill="1" applyBorder="1" applyAlignment="1" applyProtection="1">
      <alignment horizontal="center"/>
    </xf>
    <xf numFmtId="0" fontId="13" fillId="2" borderId="31"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 xfId="0" applyFont="1" applyFill="1" applyBorder="1" applyAlignment="1" applyProtection="1">
      <alignment horizontal="center"/>
    </xf>
    <xf numFmtId="0" fontId="29" fillId="2" borderId="29" xfId="0" applyFont="1" applyFill="1" applyBorder="1" applyAlignment="1" applyProtection="1">
      <alignment horizontal="center"/>
      <protection locked="0"/>
    </xf>
    <xf numFmtId="164" fontId="28" fillId="2" borderId="22" xfId="0" applyNumberFormat="1" applyFont="1" applyFill="1" applyBorder="1" applyAlignment="1" applyProtection="1">
      <alignment horizontal="center"/>
      <protection locked="0"/>
    </xf>
    <xf numFmtId="0" fontId="20" fillId="2" borderId="23" xfId="0" applyFont="1" applyFill="1" applyBorder="1" applyAlignment="1" applyProtection="1">
      <alignment horizontal="center"/>
    </xf>
    <xf numFmtId="0" fontId="20" fillId="2" borderId="29" xfId="0" applyFont="1" applyFill="1" applyBorder="1" applyAlignment="1" applyProtection="1">
      <alignment horizontal="center"/>
    </xf>
    <xf numFmtId="0" fontId="24" fillId="2" borderId="18" xfId="0" applyFont="1" applyFill="1" applyBorder="1" applyAlignment="1" applyProtection="1">
      <alignment horizontal="left"/>
    </xf>
    <xf numFmtId="0" fontId="24" fillId="2" borderId="19" xfId="0" applyFont="1" applyFill="1" applyBorder="1" applyAlignment="1" applyProtection="1">
      <alignment horizontal="left"/>
    </xf>
    <xf numFmtId="0" fontId="24" fillId="2" borderId="18" xfId="0" applyFont="1" applyFill="1" applyBorder="1" applyAlignment="1" applyProtection="1">
      <alignment horizontal="center"/>
    </xf>
    <xf numFmtId="0" fontId="24" fillId="2" borderId="7" xfId="0" applyFont="1" applyFill="1" applyBorder="1" applyAlignment="1" applyProtection="1">
      <alignment horizontal="center"/>
    </xf>
    <xf numFmtId="0" fontId="24" fillId="2" borderId="19" xfId="0" applyFont="1" applyFill="1" applyBorder="1" applyAlignment="1" applyProtection="1">
      <alignment horizontal="center"/>
    </xf>
    <xf numFmtId="0" fontId="24" fillId="2" borderId="8" xfId="0" applyFont="1" applyFill="1" applyBorder="1" applyAlignment="1" applyProtection="1">
      <alignment horizontal="center"/>
    </xf>
    <xf numFmtId="0" fontId="0" fillId="0" borderId="0" xfId="0" applyBorder="1" applyAlignment="1">
      <alignment horizontal="center"/>
    </xf>
    <xf numFmtId="0" fontId="0" fillId="2" borderId="0" xfId="0" applyFill="1" applyBorder="1" applyAlignment="1" applyProtection="1">
      <alignment horizontal="left" wrapText="1"/>
    </xf>
    <xf numFmtId="0" fontId="0" fillId="2" borderId="3" xfId="0" applyFill="1" applyBorder="1" applyAlignment="1" applyProtection="1">
      <alignment horizontal="left" wrapText="1"/>
    </xf>
    <xf numFmtId="0" fontId="0" fillId="2" borderId="0" xfId="0" applyFont="1" applyFill="1" applyBorder="1" applyAlignment="1" applyProtection="1">
      <alignment horizontal="left" wrapText="1"/>
    </xf>
    <xf numFmtId="0" fontId="0" fillId="2" borderId="3" xfId="0" applyFont="1" applyFill="1" applyBorder="1" applyAlignment="1" applyProtection="1">
      <alignment horizontal="left" wrapText="1"/>
    </xf>
    <xf numFmtId="0" fontId="21" fillId="2" borderId="0" xfId="0" applyFont="1" applyFill="1" applyBorder="1" applyAlignment="1" applyProtection="1">
      <alignment wrapText="1"/>
    </xf>
    <xf numFmtId="0" fontId="21" fillId="2" borderId="3" xfId="0" applyFont="1" applyFill="1" applyBorder="1" applyAlignment="1" applyProtection="1">
      <alignment wrapText="1"/>
    </xf>
    <xf numFmtId="164" fontId="13" fillId="2" borderId="11" xfId="0" applyNumberFormat="1" applyFont="1" applyFill="1" applyBorder="1" applyAlignment="1" applyProtection="1">
      <alignment horizontal="center"/>
    </xf>
    <xf numFmtId="0" fontId="13" fillId="2" borderId="11" xfId="0" applyFont="1" applyFill="1" applyBorder="1" applyAlignment="1" applyProtection="1">
      <alignment horizontal="center"/>
    </xf>
    <xf numFmtId="0" fontId="28" fillId="2" borderId="22" xfId="0" applyFont="1" applyFill="1" applyBorder="1" applyAlignment="1" applyProtection="1">
      <alignment horizontal="center"/>
      <protection locked="0"/>
    </xf>
    <xf numFmtId="0" fontId="28" fillId="2" borderId="32" xfId="0" applyFont="1" applyFill="1" applyBorder="1" applyAlignment="1" applyProtection="1">
      <alignment horizontal="center"/>
      <protection locked="0"/>
    </xf>
    <xf numFmtId="165" fontId="28" fillId="2" borderId="33" xfId="0" applyNumberFormat="1" applyFont="1" applyFill="1" applyBorder="1" applyAlignment="1" applyProtection="1">
      <alignment horizontal="center"/>
      <protection locked="0"/>
    </xf>
    <xf numFmtId="165" fontId="28" fillId="2" borderId="34" xfId="0" applyNumberFormat="1" applyFont="1" applyFill="1" applyBorder="1" applyAlignment="1" applyProtection="1">
      <alignment horizontal="center"/>
      <protection locked="0"/>
    </xf>
    <xf numFmtId="0" fontId="30" fillId="2" borderId="30" xfId="0" applyFont="1" applyFill="1" applyBorder="1" applyAlignment="1" applyProtection="1">
      <alignment horizontal="center"/>
      <protection locked="0"/>
    </xf>
    <xf numFmtId="0" fontId="30" fillId="2" borderId="31" xfId="0" applyFont="1" applyFill="1" applyBorder="1" applyAlignment="1" applyProtection="1">
      <alignment horizontal="center"/>
      <protection locked="0"/>
    </xf>
    <xf numFmtId="0" fontId="18" fillId="2" borderId="5" xfId="0" applyFont="1" applyFill="1" applyBorder="1" applyAlignment="1" applyProtection="1">
      <alignment horizontal="left" wrapText="1"/>
    </xf>
    <xf numFmtId="0" fontId="18" fillId="2" borderId="6" xfId="0" applyFont="1" applyFill="1" applyBorder="1" applyAlignment="1" applyProtection="1">
      <alignment horizontal="left" wrapText="1"/>
    </xf>
    <xf numFmtId="0" fontId="15" fillId="2" borderId="11" xfId="0" applyFont="1" applyFill="1" applyBorder="1" applyAlignment="1" applyProtection="1">
      <alignment horizontal="center"/>
    </xf>
    <xf numFmtId="0" fontId="15" fillId="2" borderId="15" xfId="0" applyFont="1" applyFill="1" applyBorder="1" applyAlignment="1" applyProtection="1">
      <alignment horizontal="center"/>
    </xf>
    <xf numFmtId="165" fontId="36" fillId="2" borderId="22" xfId="0" applyNumberFormat="1" applyFont="1" applyFill="1" applyBorder="1" applyAlignment="1" applyProtection="1">
      <alignment horizontal="right" indent="1"/>
      <protection locked="0"/>
    </xf>
    <xf numFmtId="165" fontId="36" fillId="2" borderId="32" xfId="0" applyNumberFormat="1" applyFont="1" applyFill="1" applyBorder="1" applyAlignment="1" applyProtection="1">
      <alignment horizontal="right" indent="1"/>
      <protection locked="0"/>
    </xf>
    <xf numFmtId="166" fontId="44" fillId="2" borderId="11" xfId="1" applyNumberFormat="1" applyFont="1" applyFill="1" applyBorder="1" applyAlignment="1" applyProtection="1">
      <alignment horizontal="center"/>
    </xf>
    <xf numFmtId="0" fontId="53" fillId="2" borderId="1" xfId="0" applyFont="1" applyFill="1" applyBorder="1" applyAlignment="1" applyProtection="1">
      <alignment horizontal="right"/>
    </xf>
    <xf numFmtId="0" fontId="53" fillId="2" borderId="0" xfId="0" applyFont="1" applyFill="1" applyBorder="1" applyAlignment="1" applyProtection="1">
      <alignment horizontal="right"/>
    </xf>
    <xf numFmtId="0" fontId="54" fillId="2" borderId="18" xfId="0" applyFont="1" applyFill="1" applyBorder="1" applyAlignment="1" applyProtection="1">
      <alignment horizontal="center"/>
    </xf>
    <xf numFmtId="0" fontId="54" fillId="2" borderId="19" xfId="0" applyFont="1" applyFill="1" applyBorder="1" applyAlignment="1" applyProtection="1">
      <alignment horizontal="center"/>
    </xf>
    <xf numFmtId="0" fontId="54" fillId="2" borderId="11" xfId="0" applyFont="1" applyFill="1" applyBorder="1" applyAlignment="1" applyProtection="1">
      <alignment horizontal="center"/>
    </xf>
    <xf numFmtId="0" fontId="47" fillId="2" borderId="23" xfId="1" applyFont="1" applyFill="1" applyBorder="1" applyAlignment="1" applyProtection="1">
      <alignment horizontal="center"/>
      <protection locked="0"/>
    </xf>
    <xf numFmtId="0" fontId="47" fillId="2" borderId="29" xfId="1" applyFont="1" applyFill="1" applyBorder="1" applyAlignment="1" applyProtection="1">
      <alignment horizontal="center"/>
      <protection locked="0"/>
    </xf>
    <xf numFmtId="9" fontId="50" fillId="2" borderId="23" xfId="1" applyNumberFormat="1" applyFont="1" applyFill="1" applyBorder="1" applyAlignment="1" applyProtection="1">
      <alignment horizontal="center"/>
      <protection locked="0"/>
    </xf>
    <xf numFmtId="164" fontId="49" fillId="2" borderId="22" xfId="1" applyNumberFormat="1" applyFont="1" applyFill="1" applyBorder="1" applyAlignment="1" applyProtection="1">
      <alignment horizontal="right"/>
      <protection locked="0"/>
    </xf>
    <xf numFmtId="164" fontId="49" fillId="2" borderId="27" xfId="1" applyNumberFormat="1" applyFont="1" applyFill="1" applyBorder="1" applyAlignment="1" applyProtection="1">
      <alignment horizontal="right"/>
      <protection locked="0"/>
    </xf>
    <xf numFmtId="164" fontId="44" fillId="2" borderId="24" xfId="1" applyNumberFormat="1" applyFont="1" applyFill="1" applyBorder="1" applyAlignment="1" applyProtection="1">
      <alignment horizontal="right"/>
    </xf>
    <xf numFmtId="165" fontId="49" fillId="2" borderId="27" xfId="1" applyNumberFormat="1" applyFont="1" applyFill="1" applyBorder="1" applyAlignment="1" applyProtection="1">
      <alignment horizontal="right"/>
      <protection locked="0"/>
    </xf>
    <xf numFmtId="165" fontId="44" fillId="2" borderId="24" xfId="1" applyNumberFormat="1" applyFont="1" applyFill="1" applyBorder="1" applyAlignment="1" applyProtection="1">
      <alignment horizontal="right"/>
    </xf>
    <xf numFmtId="166" fontId="49" fillId="2" borderId="22" xfId="1" applyNumberFormat="1" applyFont="1" applyFill="1" applyBorder="1" applyAlignment="1" applyProtection="1">
      <alignment horizontal="center"/>
      <protection locked="0"/>
    </xf>
    <xf numFmtId="0" fontId="46" fillId="2" borderId="0" xfId="1" applyFont="1" applyFill="1" applyBorder="1" applyAlignment="1" applyProtection="1">
      <alignment horizontal="right"/>
    </xf>
    <xf numFmtId="0" fontId="44" fillId="2" borderId="0" xfId="1" applyFont="1" applyFill="1" applyBorder="1" applyAlignment="1" applyProtection="1"/>
    <xf numFmtId="166" fontId="44" fillId="2" borderId="5" xfId="1" applyNumberFormat="1" applyFont="1" applyFill="1" applyBorder="1" applyAlignment="1" applyProtection="1">
      <alignment horizontal="right"/>
    </xf>
    <xf numFmtId="166" fontId="46" fillId="2" borderId="17" xfId="1" applyNumberFormat="1" applyFont="1" applyFill="1" applyBorder="1" applyAlignment="1" applyProtection="1">
      <alignment horizontal="right"/>
    </xf>
    <xf numFmtId="166" fontId="46" fillId="2" borderId="19" xfId="1" applyNumberFormat="1" applyFont="1" applyFill="1" applyBorder="1" applyAlignment="1" applyProtection="1">
      <alignment horizontal="right"/>
    </xf>
    <xf numFmtId="166" fontId="46" fillId="2" borderId="20" xfId="1" applyNumberFormat="1" applyFont="1" applyFill="1" applyBorder="1" applyAlignment="1" applyProtection="1">
      <alignment horizontal="right"/>
    </xf>
    <xf numFmtId="0" fontId="49" fillId="2" borderId="22" xfId="1" applyFont="1" applyFill="1" applyBorder="1" applyAlignment="1" applyProtection="1">
      <alignment horizontal="left"/>
      <protection locked="0"/>
    </xf>
    <xf numFmtId="166" fontId="49" fillId="2" borderId="22" xfId="1" applyNumberFormat="1" applyFont="1" applyFill="1" applyBorder="1" applyAlignment="1" applyProtection="1">
      <alignment horizontal="right"/>
      <protection locked="0"/>
    </xf>
    <xf numFmtId="0" fontId="46" fillId="2" borderId="0" xfId="1" applyFont="1" applyFill="1" applyBorder="1" applyAlignment="1" applyProtection="1">
      <alignment horizontal="right" wrapText="1"/>
    </xf>
    <xf numFmtId="0" fontId="50" fillId="2" borderId="23" xfId="1" applyFont="1" applyFill="1" applyBorder="1" applyAlignment="1" applyProtection="1">
      <alignment horizontal="center"/>
      <protection locked="0"/>
    </xf>
    <xf numFmtId="166" fontId="49" fillId="2" borderId="22" xfId="1" applyNumberFormat="1" applyFont="1" applyFill="1" applyBorder="1" applyAlignment="1" applyProtection="1">
      <protection locked="0"/>
    </xf>
    <xf numFmtId="165" fontId="44" fillId="2" borderId="11" xfId="1" applyNumberFormat="1" applyFont="1" applyFill="1" applyBorder="1" applyAlignment="1" applyProtection="1">
      <alignment horizontal="right"/>
    </xf>
    <xf numFmtId="166" fontId="44" fillId="2" borderId="11" xfId="1" quotePrefix="1" applyNumberFormat="1" applyFont="1" applyFill="1" applyBorder="1" applyAlignment="1" applyProtection="1">
      <alignment horizontal="right"/>
    </xf>
    <xf numFmtId="166" fontId="44" fillId="2" borderId="11" xfId="1" applyNumberFormat="1" applyFont="1" applyFill="1" applyBorder="1" applyAlignment="1" applyProtection="1">
      <alignment horizontal="right"/>
    </xf>
    <xf numFmtId="166" fontId="44" fillId="2" borderId="0" xfId="1" applyNumberFormat="1" applyFont="1" applyFill="1" applyBorder="1" applyAlignment="1" applyProtection="1">
      <alignment horizontal="right"/>
    </xf>
    <xf numFmtId="0" fontId="44" fillId="2" borderId="0" xfId="1" applyFont="1" applyFill="1" applyBorder="1" applyAlignment="1" applyProtection="1">
      <alignment horizontal="left" wrapText="1"/>
    </xf>
    <xf numFmtId="0" fontId="44" fillId="2" borderId="11" xfId="1" applyFont="1" applyFill="1" applyBorder="1" applyAlignment="1" applyProtection="1">
      <alignment horizontal="right"/>
    </xf>
    <xf numFmtId="165" fontId="44" fillId="2" borderId="0" xfId="1" applyNumberFormat="1" applyFont="1" applyFill="1" applyBorder="1" applyAlignment="1" applyProtection="1">
      <alignment horizontal="center"/>
    </xf>
    <xf numFmtId="0" fontId="44" fillId="2" borderId="0" xfId="1" applyFont="1" applyFill="1" applyBorder="1" applyAlignment="1" applyProtection="1">
      <alignment horizontal="center"/>
    </xf>
    <xf numFmtId="165" fontId="49" fillId="2" borderId="22" xfId="1" applyNumberFormat="1" applyFont="1" applyFill="1" applyBorder="1" applyAlignment="1" applyProtection="1">
      <alignment horizontal="right"/>
      <protection locked="0"/>
    </xf>
    <xf numFmtId="0" fontId="46" fillId="2" borderId="11" xfId="1" applyFont="1" applyFill="1" applyBorder="1" applyAlignment="1" applyProtection="1">
      <alignment horizontal="center"/>
    </xf>
    <xf numFmtId="166" fontId="1" fillId="2" borderId="11" xfId="1" applyNumberFormat="1" applyFont="1" applyFill="1" applyBorder="1" applyAlignment="1" applyProtection="1">
      <alignment horizontal="right"/>
    </xf>
    <xf numFmtId="0" fontId="1" fillId="2" borderId="11" xfId="1" applyFont="1" applyFill="1" applyBorder="1" applyAlignment="1" applyProtection="1">
      <alignment horizontal="right"/>
    </xf>
    <xf numFmtId="166" fontId="1" fillId="2" borderId="11" xfId="1" applyNumberFormat="1" applyFont="1" applyFill="1" applyBorder="1" applyAlignment="1" applyProtection="1"/>
    <xf numFmtId="0" fontId="38" fillId="2" borderId="22" xfId="1" applyFont="1" applyFill="1" applyBorder="1" applyAlignment="1" applyProtection="1">
      <alignment horizontal="left"/>
      <protection locked="0"/>
    </xf>
    <xf numFmtId="166" fontId="38" fillId="2" borderId="22" xfId="1" applyNumberFormat="1" applyFont="1" applyFill="1" applyBorder="1" applyAlignment="1" applyProtection="1">
      <alignment horizontal="right"/>
      <protection locked="0"/>
    </xf>
    <xf numFmtId="0" fontId="1" fillId="2" borderId="0" xfId="1" applyFont="1" applyFill="1" applyBorder="1" applyAlignment="1" applyProtection="1">
      <alignment horizontal="left" wrapText="1"/>
    </xf>
    <xf numFmtId="0" fontId="24" fillId="2" borderId="11" xfId="0" applyFont="1" applyFill="1" applyBorder="1" applyAlignment="1" applyProtection="1">
      <alignment horizontal="center"/>
    </xf>
    <xf numFmtId="166" fontId="1" fillId="2" borderId="0" xfId="1" applyNumberFormat="1" applyFont="1" applyFill="1" applyBorder="1" applyAlignment="1" applyProtection="1">
      <alignment horizontal="right"/>
    </xf>
    <xf numFmtId="166" fontId="1" fillId="2" borderId="5" xfId="1" applyNumberFormat="1" applyFont="1" applyFill="1" applyBorder="1" applyAlignment="1" applyProtection="1">
      <alignment horizontal="right"/>
    </xf>
    <xf numFmtId="0" fontId="39" fillId="2" borderId="23" xfId="1" applyFont="1" applyFill="1" applyBorder="1" applyAlignment="1" applyProtection="1">
      <alignment horizontal="center"/>
      <protection locked="0"/>
    </xf>
    <xf numFmtId="0" fontId="4" fillId="2" borderId="11" xfId="1" applyFont="1" applyFill="1" applyBorder="1" applyAlignment="1" applyProtection="1">
      <alignment horizontal="center"/>
    </xf>
    <xf numFmtId="0" fontId="5" fillId="2" borderId="0" xfId="1" applyFont="1" applyFill="1" applyBorder="1" applyAlignment="1" applyProtection="1">
      <alignment horizontal="right"/>
    </xf>
    <xf numFmtId="0" fontId="4" fillId="2" borderId="0" xfId="1" applyFont="1" applyFill="1" applyBorder="1" applyAlignment="1" applyProtection="1">
      <alignment horizontal="right"/>
    </xf>
    <xf numFmtId="166" fontId="3" fillId="2" borderId="17" xfId="1" applyNumberFormat="1" applyFill="1" applyBorder="1" applyAlignment="1" applyProtection="1"/>
    <xf numFmtId="166" fontId="3" fillId="2" borderId="19" xfId="1" applyNumberFormat="1" applyFill="1" applyBorder="1" applyAlignment="1" applyProtection="1"/>
    <xf numFmtId="166" fontId="3" fillId="2" borderId="20" xfId="1" applyNumberFormat="1" applyFill="1" applyBorder="1" applyAlignment="1" applyProtection="1"/>
    <xf numFmtId="0" fontId="5" fillId="2" borderId="0" xfId="1" applyFont="1" applyFill="1" applyBorder="1" applyAlignment="1" applyProtection="1">
      <alignment horizontal="right" wrapText="1"/>
    </xf>
    <xf numFmtId="166" fontId="19" fillId="2" borderId="11" xfId="1" applyNumberFormat="1" applyFont="1" applyFill="1" applyBorder="1" applyAlignment="1" applyProtection="1">
      <alignment horizontal="right"/>
    </xf>
    <xf numFmtId="164" fontId="26" fillId="2" borderId="22" xfId="1" applyNumberFormat="1" applyFont="1" applyFill="1" applyBorder="1" applyAlignment="1" applyProtection="1">
      <alignment horizontal="center"/>
      <protection locked="0"/>
    </xf>
    <xf numFmtId="9" fontId="19" fillId="2" borderId="11" xfId="3" applyFont="1" applyFill="1" applyBorder="1" applyAlignment="1" applyProtection="1">
      <alignment horizontal="right"/>
    </xf>
    <xf numFmtId="38" fontId="19" fillId="2" borderId="11" xfId="1" applyNumberFormat="1" applyFont="1" applyFill="1" applyBorder="1" applyAlignment="1" applyProtection="1">
      <alignment horizontal="right"/>
    </xf>
    <xf numFmtId="0" fontId="52" fillId="2" borderId="23" xfId="1" applyFont="1" applyFill="1" applyBorder="1" applyAlignment="1" applyProtection="1">
      <alignment horizontal="center"/>
      <protection locked="0"/>
    </xf>
    <xf numFmtId="164" fontId="1" fillId="0" borderId="0" xfId="1" applyNumberFormat="1" applyFont="1" applyAlignment="1">
      <alignment horizontal="left"/>
    </xf>
    <xf numFmtId="164" fontId="19" fillId="2" borderId="11" xfId="1" applyNumberFormat="1" applyFont="1" applyFill="1" applyBorder="1" applyAlignment="1" applyProtection="1">
      <alignment horizontal="center"/>
    </xf>
    <xf numFmtId="166" fontId="19" fillId="2" borderId="11" xfId="1" applyNumberFormat="1" applyFont="1" applyFill="1" applyBorder="1" applyAlignment="1" applyProtection="1">
      <alignment horizontal="center"/>
    </xf>
    <xf numFmtId="165" fontId="13" fillId="2" borderId="11" xfId="0" applyNumberFormat="1" applyFont="1" applyFill="1" applyBorder="1" applyAlignment="1" applyProtection="1">
      <alignment horizontal="center"/>
      <protection locked="0"/>
    </xf>
    <xf numFmtId="0" fontId="13" fillId="2" borderId="11" xfId="0" applyFont="1" applyFill="1" applyBorder="1" applyAlignment="1" applyProtection="1">
      <alignment horizontal="center"/>
      <protection locked="0"/>
    </xf>
    <xf numFmtId="0" fontId="28" fillId="2" borderId="22" xfId="0" applyFont="1" applyFill="1" applyBorder="1" applyAlignment="1" applyProtection="1">
      <alignment horizontal="center" wrapText="1"/>
      <protection locked="0"/>
    </xf>
    <xf numFmtId="0" fontId="12" fillId="2" borderId="0" xfId="0" applyFont="1" applyFill="1" applyBorder="1" applyAlignment="1" applyProtection="1">
      <alignment horizontal="left" wrapText="1"/>
    </xf>
    <xf numFmtId="0" fontId="12" fillId="2" borderId="3" xfId="0" applyFont="1" applyFill="1" applyBorder="1" applyAlignment="1" applyProtection="1">
      <alignment horizontal="left" wrapText="1"/>
    </xf>
    <xf numFmtId="0" fontId="40" fillId="2" borderId="0" xfId="0" applyFont="1" applyFill="1" applyBorder="1" applyAlignment="1" applyProtection="1">
      <alignment horizontal="left" wrapText="1"/>
    </xf>
    <xf numFmtId="0" fontId="40" fillId="2" borderId="3" xfId="0" applyFont="1" applyFill="1" applyBorder="1" applyAlignment="1" applyProtection="1">
      <alignment horizontal="left" wrapText="1"/>
    </xf>
    <xf numFmtId="165" fontId="28" fillId="2" borderId="22" xfId="0" applyNumberFormat="1" applyFont="1" applyFill="1" applyBorder="1" applyAlignment="1" applyProtection="1">
      <alignment horizontal="right" indent="1"/>
      <protection locked="0"/>
    </xf>
    <xf numFmtId="165" fontId="28" fillId="2" borderId="32" xfId="0" applyNumberFormat="1" applyFont="1" applyFill="1" applyBorder="1" applyAlignment="1" applyProtection="1">
      <alignment horizontal="right" indent="1"/>
      <protection locked="0"/>
    </xf>
    <xf numFmtId="0" fontId="21" fillId="2" borderId="0" xfId="0" applyFont="1" applyFill="1" applyBorder="1" applyAlignment="1" applyProtection="1">
      <alignment horizontal="left" wrapText="1"/>
    </xf>
    <xf numFmtId="0" fontId="21" fillId="2" borderId="3" xfId="0" applyFont="1" applyFill="1" applyBorder="1" applyAlignment="1" applyProtection="1">
      <alignment horizontal="left" wrapText="1"/>
    </xf>
    <xf numFmtId="165" fontId="13" fillId="2" borderId="22" xfId="0" applyNumberFormat="1" applyFont="1" applyFill="1" applyBorder="1" applyAlignment="1" applyProtection="1">
      <alignment horizontal="left"/>
      <protection locked="0"/>
    </xf>
    <xf numFmtId="165" fontId="13" fillId="2" borderId="32" xfId="0" applyNumberFormat="1" applyFont="1" applyFill="1" applyBorder="1" applyAlignment="1" applyProtection="1">
      <alignment horizontal="left"/>
      <protection locked="0"/>
    </xf>
    <xf numFmtId="0" fontId="13" fillId="2" borderId="22" xfId="0" applyFont="1" applyFill="1" applyBorder="1" applyAlignment="1" applyProtection="1">
      <alignment horizontal="center"/>
      <protection locked="0"/>
    </xf>
    <xf numFmtId="0" fontId="13" fillId="2" borderId="0" xfId="0" applyFont="1" applyFill="1" applyBorder="1" applyAlignment="1" applyProtection="1">
      <alignment horizontal="left" wrapText="1"/>
    </xf>
    <xf numFmtId="0" fontId="13" fillId="2" borderId="3" xfId="0" applyFont="1" applyFill="1" applyBorder="1" applyAlignment="1" applyProtection="1">
      <alignment horizontal="left" wrapText="1"/>
    </xf>
    <xf numFmtId="0" fontId="13" fillId="2" borderId="0"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165" fontId="13" fillId="2" borderId="11" xfId="0" applyNumberFormat="1" applyFont="1" applyFill="1" applyBorder="1" applyAlignment="1" applyProtection="1">
      <alignment horizontal="center"/>
    </xf>
    <xf numFmtId="40" fontId="13" fillId="2" borderId="19" xfId="0" applyNumberFormat="1" applyFont="1" applyFill="1" applyBorder="1" applyAlignment="1" applyProtection="1">
      <alignment horizontal="center"/>
    </xf>
    <xf numFmtId="0" fontId="13" fillId="2" borderId="48" xfId="0" applyFont="1" applyFill="1" applyBorder="1" applyAlignment="1" applyProtection="1">
      <alignment horizontal="left" wrapText="1"/>
      <protection locked="0"/>
    </xf>
    <xf numFmtId="0" fontId="13" fillId="2" borderId="47" xfId="0" applyFont="1" applyFill="1" applyBorder="1" applyAlignment="1" applyProtection="1">
      <alignment horizontal="left" wrapText="1"/>
      <protection locked="0"/>
    </xf>
    <xf numFmtId="0" fontId="13" fillId="2" borderId="36" xfId="0" applyFont="1" applyFill="1" applyBorder="1" applyAlignment="1" applyProtection="1">
      <alignment horizontal="left" wrapText="1"/>
      <protection locked="0"/>
    </xf>
    <xf numFmtId="0" fontId="28" fillId="2" borderId="37" xfId="0" applyFont="1" applyFill="1" applyBorder="1" applyAlignment="1" applyProtection="1">
      <alignment horizontal="left" wrapText="1"/>
      <protection locked="0"/>
    </xf>
    <xf numFmtId="0" fontId="28" fillId="2" borderId="40" xfId="0" applyFont="1" applyFill="1" applyBorder="1" applyAlignment="1" applyProtection="1">
      <alignment horizontal="left" wrapText="1"/>
      <protection locked="0"/>
    </xf>
    <xf numFmtId="0" fontId="37" fillId="2" borderId="38" xfId="1" applyFont="1" applyFill="1" applyBorder="1" applyAlignment="1" applyProtection="1">
      <alignment horizontal="center" wrapText="1"/>
    </xf>
    <xf numFmtId="0" fontId="37" fillId="2" borderId="19" xfId="1" applyFont="1" applyFill="1" applyBorder="1" applyAlignment="1" applyProtection="1">
      <alignment horizontal="center" wrapText="1"/>
    </xf>
    <xf numFmtId="0" fontId="37" fillId="2" borderId="20" xfId="1" applyFont="1" applyFill="1" applyBorder="1" applyAlignment="1" applyProtection="1">
      <alignment horizontal="center" wrapText="1"/>
    </xf>
    <xf numFmtId="0" fontId="13" fillId="2" borderId="45" xfId="0" applyFont="1" applyFill="1" applyBorder="1" applyAlignment="1" applyProtection="1">
      <alignment horizontal="left" wrapText="1"/>
      <protection locked="0"/>
    </xf>
    <xf numFmtId="0" fontId="13" fillId="2" borderId="21" xfId="0" applyFont="1" applyFill="1" applyBorder="1" applyAlignment="1" applyProtection="1">
      <alignment horizontal="left" wrapText="1"/>
      <protection locked="0"/>
    </xf>
    <xf numFmtId="0" fontId="13" fillId="2" borderId="46" xfId="0" applyFont="1" applyFill="1" applyBorder="1" applyAlignment="1" applyProtection="1">
      <alignment horizontal="left" wrapText="1"/>
      <protection locked="0"/>
    </xf>
    <xf numFmtId="0" fontId="28" fillId="2" borderId="35" xfId="0" applyFont="1" applyFill="1" applyBorder="1" applyAlignment="1" applyProtection="1">
      <alignment horizontal="left" wrapText="1"/>
      <protection locked="0"/>
    </xf>
    <xf numFmtId="0" fontId="28" fillId="2" borderId="39" xfId="0" applyFont="1" applyFill="1" applyBorder="1" applyAlignment="1" applyProtection="1">
      <alignment horizontal="left" wrapText="1"/>
      <protection locked="0"/>
    </xf>
    <xf numFmtId="0" fontId="37" fillId="2" borderId="13" xfId="1" applyFont="1" applyFill="1" applyBorder="1" applyAlignment="1" applyProtection="1">
      <alignment horizontal="center"/>
    </xf>
    <xf numFmtId="0" fontId="37" fillId="2" borderId="14" xfId="1" applyFont="1" applyFill="1" applyBorder="1" applyAlignment="1" applyProtection="1">
      <alignment horizontal="center"/>
    </xf>
    <xf numFmtId="0" fontId="20" fillId="2" borderId="0" xfId="1" applyFont="1" applyFill="1" applyBorder="1" applyAlignment="1" applyProtection="1">
      <alignment horizontal="center"/>
    </xf>
    <xf numFmtId="0" fontId="20" fillId="2" borderId="3" xfId="1" applyFont="1" applyFill="1" applyBorder="1" applyAlignment="1" applyProtection="1">
      <alignment horizontal="center"/>
    </xf>
    <xf numFmtId="0" fontId="37" fillId="2" borderId="17" xfId="1" applyFont="1" applyFill="1" applyBorder="1" applyAlignment="1" applyProtection="1">
      <alignment horizontal="center" wrapText="1"/>
    </xf>
    <xf numFmtId="0" fontId="37" fillId="2" borderId="8" xfId="1" applyFont="1" applyFill="1" applyBorder="1" applyAlignment="1" applyProtection="1">
      <alignment horizontal="center" wrapText="1"/>
    </xf>
    <xf numFmtId="0" fontId="37" fillId="2" borderId="2" xfId="1" applyFont="1" applyFill="1" applyBorder="1" applyAlignment="1">
      <alignment horizontal="center"/>
    </xf>
    <xf numFmtId="0" fontId="37" fillId="2" borderId="0" xfId="1" applyFont="1" applyFill="1" applyBorder="1" applyAlignment="1">
      <alignment horizontal="center"/>
    </xf>
    <xf numFmtId="0" fontId="37" fillId="2" borderId="3" xfId="1" applyFont="1" applyFill="1" applyBorder="1" applyAlignment="1">
      <alignment horizontal="center"/>
    </xf>
    <xf numFmtId="0" fontId="37" fillId="2" borderId="2" xfId="1" applyFont="1" applyFill="1" applyBorder="1" applyAlignment="1" applyProtection="1">
      <alignment horizontal="center"/>
    </xf>
    <xf numFmtId="0" fontId="37" fillId="2" borderId="0" xfId="1" applyFont="1" applyFill="1" applyBorder="1" applyAlignment="1" applyProtection="1">
      <alignment horizontal="center"/>
    </xf>
    <xf numFmtId="0" fontId="37" fillId="2" borderId="3" xfId="1" applyFont="1" applyFill="1" applyBorder="1" applyAlignment="1" applyProtection="1">
      <alignment horizontal="center"/>
    </xf>
    <xf numFmtId="0" fontId="13" fillId="2" borderId="10" xfId="0" applyFont="1" applyFill="1" applyBorder="1" applyAlignment="1">
      <alignment horizontal="right"/>
    </xf>
    <xf numFmtId="0" fontId="13" fillId="2" borderId="1" xfId="0" applyFont="1" applyFill="1" applyBorder="1" applyAlignment="1">
      <alignment horizontal="right"/>
    </xf>
    <xf numFmtId="0" fontId="22" fillId="2" borderId="18" xfId="0" applyFont="1" applyFill="1" applyBorder="1" applyAlignment="1">
      <alignment horizontal="left"/>
    </xf>
    <xf numFmtId="0" fontId="22" fillId="2" borderId="18" xfId="0" applyFont="1" applyFill="1" applyBorder="1" applyAlignment="1">
      <alignment horizontal="center"/>
    </xf>
    <xf numFmtId="0" fontId="22" fillId="2" borderId="7" xfId="0" applyFont="1" applyFill="1" applyBorder="1" applyAlignment="1">
      <alignment horizontal="center"/>
    </xf>
    <xf numFmtId="0" fontId="13" fillId="2" borderId="2" xfId="0" applyFont="1" applyFill="1" applyBorder="1" applyAlignment="1">
      <alignment horizontal="right"/>
    </xf>
    <xf numFmtId="0" fontId="13" fillId="2" borderId="0" xfId="0" applyFont="1" applyFill="1" applyBorder="1" applyAlignment="1">
      <alignment horizontal="right"/>
    </xf>
    <xf numFmtId="0" fontId="22" fillId="2" borderId="19" xfId="0" applyFont="1" applyFill="1" applyBorder="1" applyAlignment="1">
      <alignment horizontal="left"/>
    </xf>
    <xf numFmtId="0" fontId="22" fillId="2" borderId="19" xfId="0" applyFont="1" applyFill="1" applyBorder="1" applyAlignment="1">
      <alignment horizontal="center"/>
    </xf>
    <xf numFmtId="0" fontId="22" fillId="2" borderId="8" xfId="0" applyFont="1" applyFill="1" applyBorder="1" applyAlignment="1">
      <alignment horizontal="center"/>
    </xf>
    <xf numFmtId="0" fontId="13" fillId="2" borderId="49" xfId="0" applyFont="1" applyFill="1" applyBorder="1" applyAlignment="1" applyProtection="1">
      <alignment horizontal="left" wrapText="1"/>
      <protection locked="0"/>
    </xf>
    <xf numFmtId="0" fontId="13" fillId="2" borderId="43"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28" fillId="2" borderId="50" xfId="0" applyFont="1" applyFill="1" applyBorder="1" applyAlignment="1" applyProtection="1">
      <alignment horizontal="left" wrapText="1"/>
      <protection locked="0"/>
    </xf>
    <xf numFmtId="0" fontId="28" fillId="2" borderId="51" xfId="0" applyFont="1" applyFill="1" applyBorder="1" applyAlignment="1" applyProtection="1">
      <alignment horizontal="left" wrapText="1"/>
      <protection locked="0"/>
    </xf>
    <xf numFmtId="0" fontId="0" fillId="0" borderId="0" xfId="0" applyAlignment="1">
      <alignment horizontal="right"/>
    </xf>
    <xf numFmtId="0" fontId="24" fillId="0" borderId="11" xfId="0" applyFont="1" applyBorder="1" applyAlignment="1">
      <alignment horizontal="left"/>
    </xf>
    <xf numFmtId="0" fontId="24" fillId="0" borderId="11" xfId="0" applyFont="1" applyBorder="1" applyAlignment="1">
      <alignment horizontal="center"/>
    </xf>
    <xf numFmtId="0" fontId="24" fillId="0" borderId="19" xfId="0" applyFont="1" applyBorder="1" applyAlignment="1">
      <alignment horizontal="left"/>
    </xf>
    <xf numFmtId="0" fontId="24" fillId="0" borderId="19" xfId="0" applyFont="1" applyBorder="1" applyAlignment="1">
      <alignment horizontal="center"/>
    </xf>
  </cellXfs>
  <cellStyles count="4">
    <cellStyle name="Normal" xfId="0" builtinId="0"/>
    <cellStyle name="Normal 2" xfId="1"/>
    <cellStyle name="Normal 3" xfId="2"/>
    <cellStyle name="Percent" xfId="3" builtinId="5"/>
  </cellStyles>
  <dxfs count="3">
    <dxf>
      <font>
        <b/>
        <i val="0"/>
        <color rgb="FFFF0000"/>
      </font>
    </dxf>
    <dxf>
      <font>
        <b/>
        <i val="0"/>
        <color rgb="FFFF0000"/>
      </font>
    </dxf>
    <dxf>
      <font>
        <b/>
        <i val="0"/>
        <color rgb="FFFF000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85"/>
  <sheetViews>
    <sheetView tabSelected="1" zoomScaleNormal="100" zoomScaleSheetLayoutView="100" workbookViewId="0">
      <selection activeCell="G13" sqref="G13"/>
    </sheetView>
  </sheetViews>
  <sheetFormatPr defaultRowHeight="15"/>
  <cols>
    <col min="1" max="1" width="1.85546875" customWidth="1"/>
    <col min="5" max="5" width="11.140625" customWidth="1"/>
    <col min="6" max="6" width="11.28515625" bestFit="1" customWidth="1"/>
    <col min="7" max="7" width="10.42578125" bestFit="1" customWidth="1"/>
    <col min="9" max="9" width="1.5703125" customWidth="1"/>
    <col min="10" max="10" width="10" customWidth="1"/>
    <col min="11" max="11" width="2.28515625" customWidth="1"/>
    <col min="12" max="12" width="10.7109375" customWidth="1"/>
    <col min="13" max="13" width="2.42578125" customWidth="1"/>
  </cols>
  <sheetData>
    <row r="1" spans="1:13" ht="16.5" thickTop="1" thickBot="1">
      <c r="A1" s="219" t="s">
        <v>51</v>
      </c>
      <c r="B1" s="220"/>
      <c r="C1" s="220"/>
      <c r="D1" s="225"/>
      <c r="E1" s="225"/>
      <c r="F1" s="225"/>
      <c r="G1" s="225"/>
      <c r="H1" s="225"/>
      <c r="I1" s="34"/>
      <c r="J1" s="35" t="s">
        <v>0</v>
      </c>
      <c r="K1" s="223"/>
      <c r="L1" s="224"/>
    </row>
    <row r="2" spans="1:13" ht="15.75" thickBot="1">
      <c r="A2" s="221" t="s">
        <v>2</v>
      </c>
      <c r="B2" s="222"/>
      <c r="C2" s="222"/>
      <c r="D2" s="226"/>
      <c r="E2" s="226"/>
      <c r="F2" s="226"/>
      <c r="G2" s="226"/>
      <c r="H2" s="226"/>
      <c r="I2" s="36"/>
      <c r="J2" s="37" t="s">
        <v>1</v>
      </c>
      <c r="K2" s="227"/>
      <c r="L2" s="228"/>
    </row>
    <row r="3" spans="1:13">
      <c r="A3" s="38"/>
      <c r="B3" s="36"/>
      <c r="C3" s="36"/>
      <c r="D3" s="36"/>
      <c r="E3" s="36"/>
      <c r="F3" s="36"/>
      <c r="G3" s="36"/>
      <c r="H3" s="36"/>
      <c r="I3" s="36"/>
      <c r="J3" s="36"/>
      <c r="K3" s="36"/>
      <c r="L3" s="39"/>
    </row>
    <row r="4" spans="1:13" ht="15.75">
      <c r="A4" s="38"/>
      <c r="B4" s="52" t="s">
        <v>317</v>
      </c>
      <c r="C4" s="41"/>
      <c r="D4" s="41"/>
      <c r="E4" s="41"/>
      <c r="F4" s="41"/>
      <c r="G4" s="36"/>
      <c r="H4" s="36"/>
      <c r="I4" s="36"/>
      <c r="J4" s="36"/>
      <c r="K4" s="36"/>
      <c r="L4" s="39"/>
    </row>
    <row r="5" spans="1:13" ht="7.5" customHeight="1">
      <c r="A5" s="20"/>
      <c r="B5" s="83"/>
      <c r="C5" s="83"/>
      <c r="D5" s="83"/>
      <c r="E5" s="83"/>
      <c r="F5" s="83"/>
      <c r="G5" s="83"/>
      <c r="H5" s="83"/>
      <c r="I5" s="83"/>
      <c r="J5" s="83"/>
      <c r="K5" s="83"/>
      <c r="L5" s="21"/>
    </row>
    <row r="6" spans="1:13" ht="15.95" customHeight="1" thickBot="1">
      <c r="A6" s="38"/>
      <c r="B6" s="41" t="s">
        <v>318</v>
      </c>
      <c r="C6" s="36"/>
      <c r="D6" s="36"/>
      <c r="E6" s="36"/>
      <c r="G6" s="118"/>
      <c r="H6" s="36"/>
      <c r="I6" s="36"/>
      <c r="J6" s="36"/>
      <c r="K6" s="36"/>
      <c r="L6" s="39"/>
    </row>
    <row r="7" spans="1:13" ht="5.0999999999999996" customHeight="1">
      <c r="A7" s="38"/>
      <c r="B7" s="36"/>
      <c r="C7" s="36"/>
      <c r="D7" s="36"/>
      <c r="E7" s="36"/>
      <c r="F7" s="36"/>
      <c r="G7" s="36"/>
      <c r="H7" s="36"/>
      <c r="I7" s="36"/>
      <c r="J7" s="36"/>
      <c r="K7" s="36"/>
      <c r="L7" s="39"/>
    </row>
    <row r="8" spans="1:13" ht="15.95" customHeight="1" thickBot="1">
      <c r="A8" s="38"/>
      <c r="B8" s="41" t="s">
        <v>319</v>
      </c>
      <c r="C8" s="36"/>
      <c r="D8" s="36"/>
      <c r="E8" s="36"/>
      <c r="G8" s="119"/>
      <c r="H8" s="36"/>
      <c r="I8" s="36"/>
      <c r="J8" s="36"/>
      <c r="K8" s="36"/>
      <c r="L8" s="39"/>
    </row>
    <row r="9" spans="1:13" ht="5.0999999999999996" customHeight="1">
      <c r="A9" s="38"/>
      <c r="B9" s="41"/>
      <c r="C9" s="36"/>
      <c r="D9" s="36"/>
      <c r="E9" s="36"/>
      <c r="F9" s="36"/>
      <c r="G9" s="36"/>
      <c r="H9" s="36"/>
      <c r="I9" s="36"/>
      <c r="J9" s="36"/>
      <c r="K9" s="36"/>
      <c r="L9" s="39"/>
    </row>
    <row r="10" spans="1:13" ht="15.95" customHeight="1" thickBot="1">
      <c r="A10" s="38"/>
      <c r="B10" s="41" t="s">
        <v>320</v>
      </c>
      <c r="C10" s="36"/>
      <c r="D10" s="36"/>
      <c r="E10" s="36"/>
      <c r="F10" s="36"/>
      <c r="G10" s="120"/>
      <c r="H10" s="36"/>
      <c r="I10" s="36"/>
      <c r="J10" s="36"/>
      <c r="K10" s="36"/>
      <c r="L10" s="39"/>
      <c r="M10" s="1"/>
    </row>
    <row r="11" spans="1:13" ht="15.95" customHeight="1" thickBot="1">
      <c r="A11" s="38"/>
      <c r="B11" s="41"/>
      <c r="C11" s="36"/>
      <c r="D11" s="36"/>
      <c r="E11" s="36"/>
      <c r="F11" s="43" t="s">
        <v>58</v>
      </c>
      <c r="G11" s="121">
        <f>IF(ISERROR(ROUNDUP(G6*G10,0))=TRUE,0,ROUNDUP(G6*G10,0))</f>
        <v>0</v>
      </c>
      <c r="H11" s="36"/>
      <c r="I11" s="36"/>
      <c r="J11" s="36"/>
      <c r="K11" s="36"/>
      <c r="L11" s="39"/>
      <c r="M11" s="6"/>
    </row>
    <row r="12" spans="1:13" ht="5.0999999999999996" customHeight="1">
      <c r="A12" s="38"/>
      <c r="B12" s="41"/>
      <c r="C12" s="36"/>
      <c r="D12" s="36"/>
      <c r="E12" s="36"/>
      <c r="F12" s="43"/>
      <c r="G12" s="156"/>
      <c r="H12" s="36"/>
      <c r="I12" s="36"/>
      <c r="J12" s="36"/>
      <c r="K12" s="36"/>
      <c r="L12" s="39"/>
      <c r="M12" s="153"/>
    </row>
    <row r="13" spans="1:13" ht="15.95" customHeight="1" thickBot="1">
      <c r="A13" s="38"/>
      <c r="B13" s="41" t="s">
        <v>321</v>
      </c>
      <c r="C13" s="36"/>
      <c r="D13" s="36"/>
      <c r="G13" s="122" t="s">
        <v>57</v>
      </c>
      <c r="H13" s="155"/>
      <c r="I13" s="36"/>
      <c r="J13" s="36"/>
      <c r="K13" s="36"/>
      <c r="L13" s="159" t="s">
        <v>253</v>
      </c>
    </row>
    <row r="14" spans="1:13" ht="12.95" customHeight="1">
      <c r="A14" s="38"/>
      <c r="C14" s="36"/>
      <c r="D14" s="36"/>
      <c r="E14" s="36"/>
      <c r="F14" s="44"/>
      <c r="G14" s="36"/>
      <c r="H14" s="36"/>
      <c r="I14" s="36"/>
      <c r="J14" s="36"/>
      <c r="K14" s="36"/>
      <c r="L14" s="159" t="s">
        <v>254</v>
      </c>
    </row>
    <row r="15" spans="1:13" ht="12.95" customHeight="1" thickBot="1">
      <c r="A15" s="38"/>
      <c r="B15" s="162" t="s">
        <v>322</v>
      </c>
      <c r="C15" s="36"/>
      <c r="D15" s="36"/>
      <c r="E15" s="216" t="s">
        <v>57</v>
      </c>
      <c r="F15" s="163" t="s">
        <v>323</v>
      </c>
      <c r="G15" s="36"/>
      <c r="H15" s="36"/>
      <c r="I15" s="232" t="s">
        <v>57</v>
      </c>
      <c r="J15" s="232"/>
      <c r="L15" s="39"/>
    </row>
    <row r="16" spans="1:13" ht="5.0999999999999996" customHeight="1">
      <c r="A16" s="38"/>
      <c r="B16" s="41"/>
      <c r="C16" s="41"/>
      <c r="D16" s="41"/>
      <c r="E16" s="41"/>
      <c r="F16" s="155"/>
      <c r="G16" s="41"/>
      <c r="H16" s="41"/>
      <c r="I16" s="41"/>
      <c r="J16" s="41"/>
      <c r="K16" s="41"/>
      <c r="L16" s="61"/>
    </row>
    <row r="17" spans="1:12" ht="15.75" thickBot="1">
      <c r="A17" s="38"/>
      <c r="B17" s="41" t="s">
        <v>324</v>
      </c>
      <c r="C17" s="41"/>
      <c r="D17" s="41"/>
      <c r="E17" s="41"/>
      <c r="F17" s="155"/>
      <c r="G17" s="41"/>
      <c r="H17" s="164" t="s">
        <v>57</v>
      </c>
      <c r="I17" s="41"/>
      <c r="J17" s="41"/>
      <c r="K17" s="41"/>
      <c r="L17" s="61"/>
    </row>
    <row r="18" spans="1:12" ht="5.0999999999999996" customHeight="1">
      <c r="A18" s="38"/>
      <c r="B18" s="41"/>
      <c r="C18" s="41"/>
      <c r="D18" s="41"/>
      <c r="E18" s="41"/>
      <c r="F18" s="155"/>
      <c r="G18" s="41"/>
      <c r="H18" s="41"/>
      <c r="I18" s="41"/>
      <c r="J18" s="41"/>
      <c r="K18" s="41"/>
      <c r="L18" s="61"/>
    </row>
    <row r="19" spans="1:12" ht="15.95" customHeight="1" thickBot="1">
      <c r="A19" s="38"/>
      <c r="B19" s="41" t="s">
        <v>329</v>
      </c>
      <c r="C19" s="41"/>
      <c r="D19" s="41"/>
      <c r="E19" s="41"/>
      <c r="F19" s="155"/>
      <c r="G19" s="41"/>
      <c r="H19" s="164" t="s">
        <v>57</v>
      </c>
      <c r="I19" s="41"/>
      <c r="J19" s="41"/>
      <c r="K19" s="41"/>
      <c r="L19" s="61"/>
    </row>
    <row r="20" spans="1:12" ht="5.0999999999999996" customHeight="1">
      <c r="A20" s="38"/>
      <c r="B20" s="41"/>
      <c r="C20" s="41"/>
      <c r="D20" s="41"/>
      <c r="E20" s="41"/>
      <c r="F20" s="155"/>
      <c r="G20" s="41"/>
      <c r="H20" s="41"/>
      <c r="I20" s="41"/>
      <c r="J20" s="41"/>
      <c r="K20" s="41"/>
      <c r="L20" s="61"/>
    </row>
    <row r="21" spans="1:12" ht="15.95" customHeight="1">
      <c r="A21" s="38"/>
      <c r="B21" s="41" t="s">
        <v>326</v>
      </c>
      <c r="C21" s="36"/>
      <c r="D21" s="36"/>
      <c r="E21" s="36"/>
      <c r="F21" s="36"/>
      <c r="G21" s="83"/>
      <c r="H21" s="36"/>
      <c r="I21" s="36"/>
      <c r="J21" s="36"/>
      <c r="K21" s="36"/>
      <c r="L21" s="39"/>
    </row>
    <row r="22" spans="1:12" ht="15.95" customHeight="1" thickBot="1">
      <c r="A22" s="38"/>
      <c r="B22" s="41" t="s">
        <v>325</v>
      </c>
      <c r="C22" s="36"/>
      <c r="D22" s="36"/>
      <c r="E22" s="36"/>
      <c r="F22" s="36"/>
      <c r="G22" s="83"/>
      <c r="H22" s="36"/>
      <c r="I22" s="36"/>
      <c r="J22" s="231" t="s">
        <v>57</v>
      </c>
      <c r="K22" s="231"/>
      <c r="L22" s="161"/>
    </row>
    <row r="23" spans="1:12" ht="5.0999999999999996" customHeight="1">
      <c r="A23" s="38"/>
      <c r="B23" s="41"/>
      <c r="C23" s="36"/>
      <c r="D23" s="36"/>
      <c r="E23" s="36"/>
      <c r="F23" s="36"/>
      <c r="G23" s="160"/>
      <c r="H23" s="36"/>
      <c r="I23" s="36"/>
      <c r="J23" s="36"/>
      <c r="K23" s="36"/>
      <c r="L23" s="39"/>
    </row>
    <row r="24" spans="1:12">
      <c r="A24" s="38"/>
      <c r="B24" s="41"/>
      <c r="C24" s="36"/>
      <c r="D24" s="36"/>
      <c r="F24" s="36"/>
      <c r="G24" s="36"/>
      <c r="H24" s="229" t="s">
        <v>210</v>
      </c>
      <c r="I24" s="229"/>
      <c r="J24" s="229"/>
      <c r="K24" s="229"/>
      <c r="L24" s="230"/>
    </row>
    <row r="25" spans="1:12" ht="15.75" thickBot="1">
      <c r="A25" s="38"/>
      <c r="B25" s="36"/>
      <c r="C25" s="29"/>
      <c r="D25" s="29"/>
      <c r="E25" s="45" t="s">
        <v>52</v>
      </c>
      <c r="F25" s="218" t="str">
        <f>IF(B51="SmallYesYes",MIN(25000*G11,E56),IF(OR(B51="SmallYesNo",B51="SmallYes "),E53,IF(OR(B51="SmallNoNo",B51="SmallNo "),E52,IF(OR(B51="MediumYesNo",B51="MediumYes "),E55,IF(OR(B51="MediumNoNo",B51="MediumNo "),E54,IF(OR(B51="   ",B51="  ",B51=" ",B51=""),"","(Review Above Entries)"))))))</f>
        <v/>
      </c>
      <c r="G25" s="218"/>
      <c r="H25" s="229"/>
      <c r="I25" s="229"/>
      <c r="J25" s="229"/>
      <c r="K25" s="229"/>
      <c r="L25" s="230"/>
    </row>
    <row r="26" spans="1:12" ht="15.75" thickBot="1">
      <c r="A26" s="38"/>
      <c r="B26" s="29"/>
      <c r="C26" s="36"/>
      <c r="D26" s="36"/>
      <c r="E26" s="56" t="s">
        <v>143</v>
      </c>
      <c r="F26" s="218" t="str">
        <f>IF(AND(G13="Medium",H19="Yes"),IF(J22="Yes",604000,462000),"N/A")</f>
        <v>N/A</v>
      </c>
      <c r="G26" s="218"/>
      <c r="H26" s="106" t="s">
        <v>155</v>
      </c>
      <c r="I26" s="36"/>
      <c r="J26" s="36"/>
      <c r="K26" s="36"/>
      <c r="L26" s="39"/>
    </row>
    <row r="27" spans="1:12" ht="7.5" customHeight="1">
      <c r="A27" s="38"/>
      <c r="B27" s="36"/>
      <c r="C27" s="36"/>
      <c r="D27" s="36"/>
      <c r="E27" s="36"/>
      <c r="F27" s="36"/>
      <c r="G27" s="36"/>
      <c r="H27" s="36"/>
      <c r="I27" s="36"/>
      <c r="J27" s="36"/>
      <c r="K27" s="36"/>
      <c r="L27" s="39"/>
    </row>
    <row r="28" spans="1:12" ht="15.95" customHeight="1" thickBot="1">
      <c r="A28" s="38"/>
      <c r="B28" s="41" t="s">
        <v>327</v>
      </c>
      <c r="C28" s="36"/>
      <c r="D28" s="36"/>
      <c r="E28" s="36"/>
      <c r="F28" s="36"/>
      <c r="G28" s="36"/>
      <c r="H28" s="36"/>
      <c r="I28" s="36"/>
      <c r="J28" s="36"/>
      <c r="K28" s="36"/>
      <c r="L28" s="123" t="str">
        <f>IF(OR(G8=0,B8="",G8=" "),"N/A",IF(G8&lt;=F25,"Yes","No"))</f>
        <v>N/A</v>
      </c>
    </row>
    <row r="29" spans="1:12" ht="5.0999999999999996" customHeight="1">
      <c r="A29" s="38"/>
      <c r="B29" s="41"/>
      <c r="C29" s="36"/>
      <c r="D29" s="36"/>
      <c r="E29" s="36"/>
      <c r="F29" s="36"/>
      <c r="G29" s="36"/>
      <c r="H29" s="36"/>
      <c r="I29" s="36"/>
      <c r="J29" s="36"/>
      <c r="K29" s="36"/>
      <c r="L29" s="170"/>
    </row>
    <row r="30" spans="1:12" ht="15.95" customHeight="1" thickBot="1">
      <c r="A30" s="38"/>
      <c r="B30" s="41" t="s">
        <v>328</v>
      </c>
      <c r="C30" s="36"/>
      <c r="D30" s="36"/>
      <c r="E30" s="36"/>
      <c r="F30" s="36"/>
      <c r="G30" s="36"/>
      <c r="H30" s="36"/>
      <c r="I30" s="36"/>
      <c r="J30" s="36"/>
      <c r="K30" s="36"/>
      <c r="L30" s="123" t="str">
        <f>IF(OR(G8=0,G8="",G8=" ",H19=" "),"N/A",IF(AND(H19="Yes",G8&gt;=F26),"Yes","No"))</f>
        <v>N/A</v>
      </c>
    </row>
    <row r="31" spans="1:12" ht="15.95" customHeight="1">
      <c r="A31" s="38"/>
      <c r="B31" s="41"/>
      <c r="C31" s="36"/>
      <c r="D31" s="36"/>
      <c r="E31" s="36"/>
      <c r="F31" s="36"/>
      <c r="G31" s="36"/>
      <c r="H31" s="36"/>
      <c r="I31" s="36"/>
      <c r="J31" s="36"/>
      <c r="K31" s="36"/>
      <c r="L31" s="170"/>
    </row>
    <row r="32" spans="1:12">
      <c r="A32" s="38"/>
      <c r="B32" s="36"/>
      <c r="C32" s="36"/>
      <c r="D32" s="36"/>
      <c r="E32" s="36"/>
      <c r="F32" s="36"/>
      <c r="G32" s="36"/>
      <c r="H32" s="36"/>
      <c r="I32" s="36"/>
      <c r="J32" s="36"/>
      <c r="K32" s="36"/>
      <c r="L32" s="39"/>
    </row>
    <row r="33" spans="1:12" ht="15.75" thickBot="1">
      <c r="A33" s="46"/>
      <c r="B33" s="47" t="s">
        <v>154</v>
      </c>
      <c r="C33" s="48"/>
      <c r="D33" s="48"/>
      <c r="E33" s="48"/>
      <c r="F33" s="48"/>
      <c r="G33" s="48"/>
      <c r="H33" s="48"/>
      <c r="I33" s="48"/>
      <c r="J33" s="48"/>
      <c r="K33" s="48"/>
      <c r="L33" s="49"/>
    </row>
    <row r="34" spans="1:12" ht="15.75" thickTop="1"/>
    <row r="35" spans="1:12">
      <c r="B35" s="58" t="s">
        <v>64</v>
      </c>
    </row>
    <row r="36" spans="1:12">
      <c r="B36" t="s">
        <v>65</v>
      </c>
    </row>
    <row r="37" spans="1:12">
      <c r="B37" s="59" t="s">
        <v>66</v>
      </c>
    </row>
    <row r="39" spans="1:12">
      <c r="E39" t="s">
        <v>257</v>
      </c>
    </row>
    <row r="40" spans="1:12">
      <c r="J40" t="s">
        <v>257</v>
      </c>
    </row>
    <row r="51" spans="2:7">
      <c r="B51" s="133" t="str">
        <f>G13&amp;J22&amp;H17</f>
        <v xml:space="preserve">   </v>
      </c>
    </row>
    <row r="52" spans="2:7">
      <c r="B52" t="s">
        <v>57</v>
      </c>
      <c r="D52" s="12" t="s">
        <v>55</v>
      </c>
      <c r="E52" s="15">
        <v>825000</v>
      </c>
      <c r="F52" t="s">
        <v>57</v>
      </c>
      <c r="G52" t="s">
        <v>57</v>
      </c>
    </row>
    <row r="53" spans="2:7">
      <c r="B53" t="s">
        <v>374</v>
      </c>
      <c r="D53" s="12" t="s">
        <v>56</v>
      </c>
      <c r="E53" s="15">
        <v>1070000</v>
      </c>
      <c r="F53" s="158" t="s">
        <v>211</v>
      </c>
      <c r="G53" s="158" t="s">
        <v>238</v>
      </c>
    </row>
    <row r="54" spans="2:7">
      <c r="B54" t="s">
        <v>54</v>
      </c>
      <c r="D54" s="12" t="s">
        <v>255</v>
      </c>
      <c r="E54" s="15">
        <v>1155000</v>
      </c>
      <c r="F54" s="158" t="s">
        <v>212</v>
      </c>
      <c r="G54" s="158" t="s">
        <v>239</v>
      </c>
    </row>
    <row r="55" spans="2:7">
      <c r="D55" s="12" t="s">
        <v>256</v>
      </c>
      <c r="E55" s="15">
        <v>1510000</v>
      </c>
      <c r="F55" s="158" t="s">
        <v>213</v>
      </c>
      <c r="G55" s="158" t="s">
        <v>80</v>
      </c>
    </row>
    <row r="56" spans="2:7">
      <c r="D56" s="12" t="s">
        <v>53</v>
      </c>
      <c r="E56" s="15">
        <v>1308328</v>
      </c>
      <c r="F56" s="158" t="s">
        <v>214</v>
      </c>
      <c r="G56" s="158" t="s">
        <v>85</v>
      </c>
    </row>
    <row r="57" spans="2:7">
      <c r="D57" s="12"/>
      <c r="E57" s="15"/>
      <c r="F57" s="158" t="s">
        <v>215</v>
      </c>
      <c r="G57" s="158" t="s">
        <v>240</v>
      </c>
    </row>
    <row r="58" spans="2:7">
      <c r="D58" s="12"/>
      <c r="E58" s="15"/>
      <c r="F58" s="158" t="s">
        <v>216</v>
      </c>
      <c r="G58" s="158" t="s">
        <v>87</v>
      </c>
    </row>
    <row r="59" spans="2:7">
      <c r="B59" t="s">
        <v>57</v>
      </c>
      <c r="D59" s="12"/>
      <c r="E59" s="15"/>
      <c r="F59" s="158" t="s">
        <v>217</v>
      </c>
      <c r="G59" s="158" t="s">
        <v>90</v>
      </c>
    </row>
    <row r="60" spans="2:7">
      <c r="B60" t="s">
        <v>7</v>
      </c>
      <c r="D60" s="12"/>
      <c r="E60" s="15"/>
      <c r="F60" s="158" t="s">
        <v>218</v>
      </c>
      <c r="G60" s="158" t="s">
        <v>91</v>
      </c>
    </row>
    <row r="61" spans="2:7">
      <c r="B61" t="s">
        <v>4</v>
      </c>
      <c r="D61" s="12"/>
      <c r="E61" s="15"/>
      <c r="F61" s="158" t="s">
        <v>219</v>
      </c>
      <c r="G61" s="158" t="s">
        <v>241</v>
      </c>
    </row>
    <row r="62" spans="2:7" ht="30">
      <c r="B62" t="s">
        <v>57</v>
      </c>
      <c r="D62" s="12"/>
      <c r="E62" s="15"/>
      <c r="F62" s="158" t="s">
        <v>220</v>
      </c>
      <c r="G62" s="158" t="s">
        <v>93</v>
      </c>
    </row>
    <row r="63" spans="2:7">
      <c r="D63" s="12"/>
      <c r="E63" s="15"/>
      <c r="F63" s="158" t="s">
        <v>221</v>
      </c>
      <c r="G63" s="158" t="s">
        <v>242</v>
      </c>
    </row>
    <row r="64" spans="2:7">
      <c r="D64" s="12"/>
      <c r="E64" s="15"/>
      <c r="F64" s="158" t="s">
        <v>222</v>
      </c>
      <c r="G64" s="158" t="s">
        <v>95</v>
      </c>
    </row>
    <row r="65" spans="2:7">
      <c r="F65" s="158" t="s">
        <v>223</v>
      </c>
      <c r="G65" s="158" t="s">
        <v>96</v>
      </c>
    </row>
    <row r="66" spans="2:7">
      <c r="B66" t="s">
        <v>380</v>
      </c>
      <c r="F66" s="158" t="s">
        <v>224</v>
      </c>
      <c r="G66" s="158" t="s">
        <v>243</v>
      </c>
    </row>
    <row r="67" spans="2:7">
      <c r="F67" s="158" t="s">
        <v>225</v>
      </c>
      <c r="G67" s="158" t="s">
        <v>244</v>
      </c>
    </row>
    <row r="68" spans="2:7">
      <c r="F68" s="158" t="s">
        <v>226</v>
      </c>
      <c r="G68" s="158" t="s">
        <v>100</v>
      </c>
    </row>
    <row r="69" spans="2:7">
      <c r="F69" s="158" t="s">
        <v>227</v>
      </c>
      <c r="G69" s="158" t="s">
        <v>245</v>
      </c>
    </row>
    <row r="70" spans="2:7">
      <c r="F70" s="158" t="s">
        <v>228</v>
      </c>
      <c r="G70" s="158" t="s">
        <v>246</v>
      </c>
    </row>
    <row r="71" spans="2:7">
      <c r="F71" s="158" t="s">
        <v>229</v>
      </c>
      <c r="G71" s="158" t="s">
        <v>105</v>
      </c>
    </row>
    <row r="72" spans="2:7">
      <c r="F72" s="158" t="s">
        <v>230</v>
      </c>
      <c r="G72" s="158" t="s">
        <v>106</v>
      </c>
    </row>
    <row r="73" spans="2:7">
      <c r="F73" s="158" t="s">
        <v>231</v>
      </c>
      <c r="G73" s="158" t="s">
        <v>247</v>
      </c>
    </row>
    <row r="74" spans="2:7">
      <c r="F74" s="158" t="s">
        <v>232</v>
      </c>
      <c r="G74" s="158" t="s">
        <v>111</v>
      </c>
    </row>
    <row r="75" spans="2:7">
      <c r="F75" s="158" t="s">
        <v>233</v>
      </c>
      <c r="G75" s="158" t="s">
        <v>112</v>
      </c>
    </row>
    <row r="76" spans="2:7">
      <c r="F76" s="158" t="s">
        <v>234</v>
      </c>
      <c r="G76" s="158" t="s">
        <v>117</v>
      </c>
    </row>
    <row r="77" spans="2:7">
      <c r="F77" s="158" t="s">
        <v>235</v>
      </c>
      <c r="G77" s="158" t="s">
        <v>118</v>
      </c>
    </row>
    <row r="78" spans="2:7" ht="30">
      <c r="F78" s="158" t="s">
        <v>236</v>
      </c>
      <c r="G78" s="158" t="s">
        <v>248</v>
      </c>
    </row>
    <row r="79" spans="2:7">
      <c r="F79" s="158" t="s">
        <v>237</v>
      </c>
      <c r="G79" s="158" t="s">
        <v>127</v>
      </c>
    </row>
    <row r="80" spans="2:7">
      <c r="F80" s="157"/>
      <c r="G80" s="158" t="s">
        <v>249</v>
      </c>
    </row>
    <row r="81" spans="6:7">
      <c r="F81" s="157"/>
      <c r="G81" s="158" t="s">
        <v>250</v>
      </c>
    </row>
    <row r="82" spans="6:7">
      <c r="F82" s="157"/>
      <c r="G82" s="158" t="s">
        <v>136</v>
      </c>
    </row>
    <row r="83" spans="6:7">
      <c r="F83" s="157"/>
      <c r="G83" s="158" t="s">
        <v>251</v>
      </c>
    </row>
    <row r="84" spans="6:7">
      <c r="F84" s="157"/>
      <c r="G84" s="158" t="s">
        <v>139</v>
      </c>
    </row>
    <row r="85" spans="6:7" ht="30">
      <c r="F85" s="157"/>
      <c r="G85" s="158" t="s">
        <v>252</v>
      </c>
    </row>
  </sheetData>
  <sheetProtection algorithmName="SHA-512" hashValue="ybLvx1up/R49JB7AuJQtijrBKmRw2iN1qDIm937cVSJK8W4Ps46ZEEq8O/QerVE8j/VnOjpiV7sKmut8hWP+sA==" saltValue="38P66X6w9bQc+PlcqpRi4g==" spinCount="100000" sheet="1" objects="1" scenarios="1" selectLockedCells="1"/>
  <mergeCells count="11">
    <mergeCell ref="F26:G26"/>
    <mergeCell ref="A1:C1"/>
    <mergeCell ref="A2:C2"/>
    <mergeCell ref="F25:G25"/>
    <mergeCell ref="K1:L1"/>
    <mergeCell ref="D1:H1"/>
    <mergeCell ref="D2:H2"/>
    <mergeCell ref="K2:L2"/>
    <mergeCell ref="H24:L25"/>
    <mergeCell ref="J22:K22"/>
    <mergeCell ref="I15:J15"/>
  </mergeCells>
  <dataValidations count="5">
    <dataValidation type="list" allowBlank="1" showInputMessage="1" showErrorMessage="1" promptTitle="Select County Size" prompt="From the drop-down menu, please select the designation for the size of the county the Applicant's Development is to be located, or select a blank response." sqref="G13">
      <formula1>$B$52:$B$54</formula1>
    </dataValidation>
    <dataValidation type="list" allowBlank="1" showInputMessage="1" showErrorMessage="1" promptTitle="View Small Counties" prompt="From the drop-down menu you can see all counties that are classified as &quot;Small&quot; for this RFA." sqref="E15">
      <formula1>$G$52:$G$85</formula1>
    </dataValidation>
    <dataValidation type="list" allowBlank="1" showInputMessage="1" showErrorMessage="1" promptTitle="Select Yes, No, or Blank" prompt="From the drop-down menu, please make a selection." sqref="J22 G23">
      <formula1>$B$59:$B$61</formula1>
    </dataValidation>
    <dataValidation type="list" allowBlank="1" showInputMessage="1" showErrorMessage="1" promptTitle="Select Yes, No or blank" prompt="Please make a selection from the drop down menu or either Yes, No or a blank." sqref="H17 H19">
      <formula1>$B$59:$B$61</formula1>
    </dataValidation>
    <dataValidation type="list" allowBlank="1" showInputMessage="1" showErrorMessage="1" promptTitle="View Medium Counties" prompt="From the drop-down menu you can see all counties that are classified as &quot;Medium&quot; for this RFA." sqref="I15:J15">
      <formula1>$F$52:$F$79</formula1>
    </dataValidation>
  </dataValidations>
  <printOptions horizontalCentered="1"/>
  <pageMargins left="0.35" right="0.35" top="0.5" bottom="0.5" header="0.3" footer="0.3"/>
  <pageSetup orientation="portrait" blackAndWhite="1" r:id="rId1"/>
  <headerFooter>
    <oddFooter>&amp;LPage 1&amp;C&amp;A</oddFooter>
  </headerFooter>
</worksheet>
</file>

<file path=xl/worksheets/sheet10.xml><?xml version="1.0" encoding="utf-8"?>
<worksheet xmlns="http://schemas.openxmlformats.org/spreadsheetml/2006/main" xmlns:r="http://schemas.openxmlformats.org/officeDocument/2006/relationships">
  <dimension ref="A1:N36"/>
  <sheetViews>
    <sheetView workbookViewId="0">
      <selection activeCell="C8" sqref="C8:G8"/>
    </sheetView>
  </sheetViews>
  <sheetFormatPr defaultRowHeight="15"/>
  <cols>
    <col min="1" max="1" width="1.85546875" customWidth="1"/>
    <col min="3" max="3" width="9.140625" customWidth="1"/>
    <col min="4" max="4" width="7.5703125" customWidth="1"/>
    <col min="5" max="5" width="8.28515625" customWidth="1"/>
    <col min="6" max="6" width="9.140625" customWidth="1"/>
    <col min="7" max="7" width="2.28515625" customWidth="1"/>
    <col min="8" max="8" width="11.140625" customWidth="1"/>
    <col min="9" max="9" width="9.85546875" customWidth="1"/>
    <col min="10" max="10" width="8.42578125" customWidth="1"/>
    <col min="11" max="11" width="9.140625" customWidth="1"/>
  </cols>
  <sheetData>
    <row r="1" spans="1:14" ht="16.5" thickTop="1" thickBot="1">
      <c r="A1" s="245" t="s">
        <v>51</v>
      </c>
      <c r="B1" s="246"/>
      <c r="C1" s="246"/>
      <c r="D1" s="247" t="str">
        <f ca="1">IF(CELL("type",'Request Limits'!$D1)="b","",'Request Limits'!$D1)</f>
        <v/>
      </c>
      <c r="E1" s="247"/>
      <c r="F1" s="247"/>
      <c r="G1" s="247"/>
      <c r="H1" s="247"/>
      <c r="I1" s="84" t="s">
        <v>0</v>
      </c>
      <c r="J1" s="241" t="str">
        <f ca="1">IF(CELL("type",'Request Limits'!$K1)="b","",'Request Limits'!$K1)</f>
        <v/>
      </c>
      <c r="K1" s="242"/>
      <c r="L1" s="78"/>
    </row>
    <row r="2" spans="1:14" ht="15.75" thickBot="1">
      <c r="A2" s="248" t="s">
        <v>2</v>
      </c>
      <c r="B2" s="249"/>
      <c r="C2" s="249"/>
      <c r="D2" s="250" t="str">
        <f ca="1">IF(CELL("type",'Request Limits'!$D2)="b","",'Request Limits'!$D2)</f>
        <v/>
      </c>
      <c r="E2" s="250"/>
      <c r="F2" s="250"/>
      <c r="G2" s="250"/>
      <c r="H2" s="250"/>
      <c r="I2" s="85" t="s">
        <v>1</v>
      </c>
      <c r="J2" s="243" t="str">
        <f ca="1">IF(CELL("type",'Request Limits'!$K2)="b","",'Request Limits'!$K2)</f>
        <v/>
      </c>
      <c r="K2" s="244"/>
      <c r="L2" s="78"/>
    </row>
    <row r="3" spans="1:14">
      <c r="A3" s="20"/>
      <c r="B3" s="36"/>
      <c r="C3" s="36"/>
      <c r="D3" s="36"/>
      <c r="E3" s="36"/>
      <c r="F3" s="36"/>
      <c r="G3" s="36"/>
      <c r="H3" s="36"/>
      <c r="I3" s="36"/>
      <c r="J3" s="36"/>
      <c r="K3" s="39"/>
      <c r="L3" s="2"/>
      <c r="N3" s="81"/>
    </row>
    <row r="4" spans="1:14">
      <c r="A4" s="20"/>
      <c r="B4" s="80" t="s">
        <v>298</v>
      </c>
      <c r="C4" s="36"/>
      <c r="D4" s="36"/>
      <c r="E4" s="36"/>
      <c r="F4" s="36"/>
      <c r="G4" s="36"/>
      <c r="H4" s="36"/>
      <c r="I4" s="36"/>
      <c r="J4" s="36"/>
      <c r="K4" s="39"/>
      <c r="L4" s="2"/>
      <c r="N4" s="81"/>
    </row>
    <row r="5" spans="1:14">
      <c r="A5" s="20"/>
      <c r="B5" s="36"/>
      <c r="C5" s="36"/>
      <c r="D5" s="36"/>
      <c r="E5" s="36"/>
      <c r="F5" s="36"/>
      <c r="G5" s="36"/>
      <c r="H5" s="36"/>
      <c r="I5" s="36"/>
      <c r="J5" s="36"/>
      <c r="K5" s="39"/>
      <c r="L5" s="2"/>
      <c r="N5" s="81"/>
    </row>
    <row r="6" spans="1:14">
      <c r="A6" s="20"/>
      <c r="B6" s="53" t="s">
        <v>150</v>
      </c>
      <c r="C6" s="36"/>
      <c r="D6" s="36"/>
      <c r="E6" s="36"/>
      <c r="F6" s="36"/>
      <c r="G6" s="36"/>
      <c r="H6" s="36"/>
      <c r="I6" s="36"/>
      <c r="J6" s="36"/>
      <c r="K6" s="39"/>
      <c r="L6" s="2"/>
      <c r="N6" s="81"/>
    </row>
    <row r="7" spans="1:14">
      <c r="A7" s="20"/>
      <c r="B7" s="36"/>
      <c r="C7" s="36"/>
      <c r="D7" s="36"/>
      <c r="E7" s="36"/>
      <c r="F7" s="36"/>
      <c r="G7" s="36"/>
      <c r="H7" s="36"/>
      <c r="I7" s="36"/>
      <c r="J7" s="36"/>
      <c r="K7" s="39"/>
    </row>
    <row r="8" spans="1:14" ht="15.75" thickBot="1">
      <c r="A8" s="20"/>
      <c r="B8" s="32" t="s">
        <v>70</v>
      </c>
      <c r="C8" s="279"/>
      <c r="D8" s="279"/>
      <c r="E8" s="279"/>
      <c r="F8" s="279"/>
      <c r="G8" s="279"/>
      <c r="H8" s="29"/>
      <c r="I8" s="32" t="s">
        <v>45</v>
      </c>
      <c r="J8" s="359"/>
      <c r="K8" s="360"/>
    </row>
    <row r="9" spans="1:14" ht="9.75" customHeight="1">
      <c r="A9" s="20"/>
      <c r="B9" s="32"/>
      <c r="C9" s="29"/>
      <c r="D9" s="83"/>
      <c r="E9" s="83"/>
      <c r="F9" s="83"/>
      <c r="G9" s="83"/>
      <c r="H9" s="29"/>
      <c r="I9" s="32"/>
      <c r="J9" s="83"/>
      <c r="K9" s="21"/>
    </row>
    <row r="10" spans="1:14" ht="15.75" thickBot="1">
      <c r="A10" s="20"/>
      <c r="B10" s="32" t="s">
        <v>70</v>
      </c>
      <c r="C10" s="279"/>
      <c r="D10" s="279"/>
      <c r="E10" s="279"/>
      <c r="F10" s="279"/>
      <c r="G10" s="279"/>
      <c r="H10" s="29"/>
      <c r="I10" s="32" t="s">
        <v>45</v>
      </c>
      <c r="J10" s="359"/>
      <c r="K10" s="360"/>
    </row>
    <row r="11" spans="1:14">
      <c r="A11" s="20"/>
      <c r="B11" s="36"/>
      <c r="C11" s="36"/>
      <c r="D11" s="36"/>
      <c r="E11" s="36"/>
      <c r="F11" s="36"/>
      <c r="G11" s="36"/>
      <c r="H11" s="36"/>
      <c r="I11" s="36"/>
      <c r="J11" s="36"/>
      <c r="K11" s="39"/>
    </row>
    <row r="12" spans="1:14" ht="30" customHeight="1">
      <c r="A12" s="20"/>
      <c r="B12" s="355" t="s">
        <v>171</v>
      </c>
      <c r="C12" s="355"/>
      <c r="D12" s="355"/>
      <c r="E12" s="355"/>
      <c r="F12" s="355"/>
      <c r="G12" s="355"/>
      <c r="H12" s="355"/>
      <c r="I12" s="355"/>
      <c r="J12" s="355"/>
      <c r="K12" s="356"/>
    </row>
    <row r="13" spans="1:14" ht="6" customHeight="1">
      <c r="A13" s="20"/>
      <c r="B13" s="36"/>
      <c r="C13" s="36"/>
      <c r="D13" s="36"/>
      <c r="E13" s="36"/>
      <c r="F13" s="36"/>
      <c r="G13" s="36"/>
      <c r="H13" s="36"/>
      <c r="I13" s="36"/>
      <c r="J13" s="36"/>
      <c r="K13" s="39"/>
    </row>
    <row r="14" spans="1:14" ht="15.95" customHeight="1">
      <c r="A14" s="20"/>
      <c r="B14" s="110" t="s">
        <v>187</v>
      </c>
      <c r="C14" s="92"/>
      <c r="D14" s="92"/>
      <c r="E14" s="92"/>
      <c r="F14" s="92"/>
      <c r="G14" s="92"/>
      <c r="H14" s="92"/>
      <c r="I14" s="92"/>
      <c r="J14" s="92"/>
      <c r="K14" s="94"/>
    </row>
    <row r="15" spans="1:14" ht="12.95" customHeight="1">
      <c r="A15" s="20"/>
      <c r="B15" s="110" t="s">
        <v>188</v>
      </c>
      <c r="C15" s="92"/>
      <c r="D15" s="92"/>
      <c r="E15" s="92"/>
      <c r="F15" s="92"/>
      <c r="G15" s="92"/>
      <c r="H15" s="92"/>
      <c r="I15" s="92"/>
      <c r="J15" s="92"/>
      <c r="K15" s="94"/>
    </row>
    <row r="16" spans="1:14" ht="15" customHeight="1">
      <c r="A16" s="20"/>
      <c r="B16" s="110" t="s">
        <v>71</v>
      </c>
      <c r="C16" s="92"/>
      <c r="D16" s="92"/>
      <c r="E16" s="92"/>
      <c r="F16" s="92"/>
      <c r="G16" s="92"/>
      <c r="H16" s="92"/>
      <c r="I16" s="92"/>
      <c r="J16" s="92"/>
      <c r="K16" s="94"/>
    </row>
    <row r="17" spans="1:13" ht="15" customHeight="1" thickBot="1">
      <c r="A17" s="20"/>
      <c r="B17" s="110" t="s">
        <v>72</v>
      </c>
      <c r="C17" s="92"/>
      <c r="D17" s="92"/>
      <c r="E17" s="354"/>
      <c r="F17" s="354"/>
      <c r="G17" s="354"/>
      <c r="H17" s="110" t="s">
        <v>300</v>
      </c>
      <c r="I17" s="92"/>
      <c r="J17" s="92"/>
      <c r="K17" s="94"/>
    </row>
    <row r="18" spans="1:13" ht="15" customHeight="1" thickBot="1">
      <c r="A18" s="20"/>
      <c r="B18" s="110" t="s">
        <v>73</v>
      </c>
      <c r="C18" s="92"/>
      <c r="D18" s="92"/>
      <c r="E18" s="92"/>
      <c r="F18" s="354"/>
      <c r="G18" s="354"/>
      <c r="H18" s="354"/>
      <c r="I18" s="111" t="s">
        <v>301</v>
      </c>
      <c r="J18" s="93"/>
      <c r="K18" s="94"/>
    </row>
    <row r="19" spans="1:13" ht="15.95" customHeight="1">
      <c r="A19" s="20"/>
      <c r="B19" s="110" t="s">
        <v>184</v>
      </c>
      <c r="C19" s="92"/>
      <c r="D19" s="92"/>
      <c r="E19" s="92"/>
      <c r="F19" s="92"/>
      <c r="G19" s="92"/>
      <c r="H19" s="92"/>
      <c r="I19" s="92"/>
      <c r="J19" s="92"/>
      <c r="K19" s="94"/>
    </row>
    <row r="20" spans="1:13" ht="12.95" customHeight="1">
      <c r="A20" s="20"/>
      <c r="B20" s="110" t="s">
        <v>189</v>
      </c>
      <c r="C20" s="92"/>
      <c r="D20" s="92"/>
      <c r="E20" s="92"/>
      <c r="F20" s="92"/>
      <c r="G20" s="92"/>
      <c r="H20" s="92"/>
      <c r="I20" s="92"/>
      <c r="J20" s="92"/>
      <c r="K20" s="94"/>
    </row>
    <row r="21" spans="1:13" ht="15.95" customHeight="1">
      <c r="A21" s="20"/>
      <c r="B21" s="110" t="s">
        <v>308</v>
      </c>
      <c r="C21" s="92"/>
      <c r="D21" s="92"/>
      <c r="E21" s="92"/>
      <c r="F21" s="92"/>
      <c r="G21" s="92"/>
      <c r="H21" s="92"/>
      <c r="I21" s="92"/>
      <c r="J21" s="92"/>
      <c r="K21" s="94"/>
    </row>
    <row r="22" spans="1:13" ht="15.95" customHeight="1">
      <c r="A22" s="20"/>
      <c r="B22" s="110" t="s">
        <v>185</v>
      </c>
      <c r="C22" s="92"/>
      <c r="D22" s="92"/>
      <c r="E22" s="92"/>
      <c r="F22" s="92"/>
      <c r="G22" s="92"/>
      <c r="H22" s="92"/>
      <c r="I22" s="92"/>
      <c r="J22" s="92"/>
      <c r="K22" s="94"/>
    </row>
    <row r="23" spans="1:13" ht="12.95" customHeight="1">
      <c r="A23" s="20"/>
      <c r="B23" s="110" t="s">
        <v>309</v>
      </c>
      <c r="C23" s="92"/>
      <c r="D23" s="92"/>
      <c r="E23" s="92"/>
      <c r="F23" s="92"/>
      <c r="G23" s="92"/>
      <c r="H23" s="92"/>
      <c r="I23" s="92"/>
      <c r="J23" s="92"/>
      <c r="K23" s="94"/>
    </row>
    <row r="24" spans="1:13" ht="6" customHeight="1">
      <c r="A24" s="20"/>
      <c r="B24" s="41"/>
      <c r="C24" s="41"/>
      <c r="D24" s="41"/>
      <c r="E24" s="41"/>
      <c r="F24" s="41"/>
      <c r="G24" s="41"/>
      <c r="H24" s="41"/>
      <c r="I24" s="41"/>
      <c r="J24" s="41"/>
      <c r="K24" s="61"/>
    </row>
    <row r="25" spans="1:13">
      <c r="A25" s="20"/>
      <c r="B25" s="41"/>
      <c r="C25" s="41"/>
      <c r="D25" s="41"/>
      <c r="E25" s="41"/>
      <c r="F25" s="41"/>
      <c r="G25" s="41"/>
      <c r="H25" s="41"/>
      <c r="I25" s="41"/>
      <c r="J25" s="41"/>
      <c r="K25" s="61"/>
    </row>
    <row r="26" spans="1:13">
      <c r="A26" s="102"/>
      <c r="B26" s="103" t="s">
        <v>151</v>
      </c>
      <c r="C26" s="104"/>
      <c r="D26" s="104"/>
      <c r="E26" s="104"/>
      <c r="F26" s="104"/>
      <c r="G26" s="104"/>
      <c r="H26" s="104"/>
      <c r="I26" s="104"/>
      <c r="J26" s="104"/>
      <c r="K26" s="105"/>
    </row>
    <row r="27" spans="1:13" ht="9" customHeight="1">
      <c r="A27" s="20"/>
      <c r="B27" s="54"/>
      <c r="C27" s="41"/>
      <c r="D27" s="41"/>
      <c r="E27" s="41"/>
      <c r="F27" s="41"/>
      <c r="G27" s="41"/>
      <c r="H27" s="41"/>
      <c r="I27" s="41"/>
      <c r="J27" s="41"/>
      <c r="K27" s="61"/>
    </row>
    <row r="28" spans="1:13" ht="15.75" thickBot="1">
      <c r="A28" s="20"/>
      <c r="B28" s="82"/>
      <c r="C28" s="41"/>
      <c r="D28" s="41"/>
      <c r="E28" s="82"/>
      <c r="F28" s="56" t="s">
        <v>49</v>
      </c>
      <c r="G28" s="372">
        <f>'Local Govt Contr. (1)'!J29+'Local Govt Contr. (1)'!J31+'Local Govt Contr. (2)'!J8+'Local Govt Contr. (2)'!J10+'Local Govt Contr. (2)'!J27+'Local Govt Contr. (2)'!J29+'Local Govt Contr. (3)'!J8+'Local Govt Contr. (3)'!J10</f>
        <v>0</v>
      </c>
      <c r="H28" s="372"/>
      <c r="I28" s="82" t="s">
        <v>152</v>
      </c>
      <c r="K28" s="61"/>
    </row>
    <row r="29" spans="1:13">
      <c r="A29" s="20"/>
      <c r="B29" s="41" t="str">
        <f>"The minimum Local Government Contribution required in order for a Development located in"</f>
        <v>The minimum Local Government Contribution required in order for a Development located in</v>
      </c>
      <c r="C29" s="41"/>
      <c r="D29" s="41"/>
      <c r="E29" s="41"/>
      <c r="F29" s="41"/>
      <c r="G29" s="29"/>
      <c r="H29" s="41"/>
      <c r="I29" s="41"/>
      <c r="J29" s="92"/>
      <c r="K29" s="94"/>
    </row>
    <row r="30" spans="1:13" ht="15.75" thickBot="1">
      <c r="A30" s="20"/>
      <c r="B30" s="41" t="str">
        <f>IF('Local Govt Contr. (1)'!C10=" ","&lt;select the&gt;",'Local Govt Contr. (1)'!C10)&amp;" County to receive maximum points is:"</f>
        <v>&lt;select the&gt; County to receive maximum points is:</v>
      </c>
      <c r="C30" s="41"/>
      <c r="D30" s="41"/>
      <c r="E30" s="41"/>
      <c r="F30" s="41"/>
      <c r="G30" s="372" t="str">
        <f>VLOOKUP('Local Govt Contr. (1)'!C10,'Local Govt Contr. (1)'!D69:E136,2)</f>
        <v>N/A</v>
      </c>
      <c r="H30" s="372"/>
      <c r="I30" s="57" t="s">
        <v>310</v>
      </c>
      <c r="K30" s="61"/>
      <c r="M30" t="s">
        <v>186</v>
      </c>
    </row>
    <row r="31" spans="1:13" ht="15.75" customHeight="1" thickBot="1">
      <c r="A31" s="20"/>
      <c r="B31" s="41"/>
      <c r="C31" s="41"/>
      <c r="D31" s="41"/>
      <c r="E31" s="41"/>
      <c r="F31" s="56" t="s">
        <v>50</v>
      </c>
      <c r="G31" s="373">
        <f>ROUND(IF(OR('Local Govt Contr. (1)'!B15="Yes",'Local Govt Contr. (1)'!B17="Yes")=TRUE,5,IF(OR(G30="N/A",G30&lt;1)=TRUE,0,IF(G28/G30*5&gt;5,1,G28/G30)*5)),2)</f>
        <v>0</v>
      </c>
      <c r="H31" s="373"/>
      <c r="I31" s="368" t="s">
        <v>153</v>
      </c>
      <c r="J31" s="368"/>
      <c r="K31" s="369"/>
    </row>
    <row r="32" spans="1:13" ht="15.75" thickBot="1">
      <c r="A32" s="24"/>
      <c r="B32" s="47"/>
      <c r="C32" s="47"/>
      <c r="D32" s="47"/>
      <c r="E32" s="47"/>
      <c r="F32" s="47"/>
      <c r="G32" s="47"/>
      <c r="H32" s="47"/>
      <c r="I32" s="370"/>
      <c r="J32" s="370"/>
      <c r="K32" s="371"/>
    </row>
    <row r="33" spans="2:2" ht="15.75" thickTop="1"/>
    <row r="34" spans="2:2">
      <c r="B34" s="58" t="s">
        <v>64</v>
      </c>
    </row>
    <row r="35" spans="2:2">
      <c r="B35" t="s">
        <v>65</v>
      </c>
    </row>
    <row r="36" spans="2:2">
      <c r="B36" s="59" t="s">
        <v>66</v>
      </c>
    </row>
  </sheetData>
  <sheetProtection algorithmName="SHA-512" hashValue="SiNTcxp/o0nXnleoFdlH+HnLB7LFZKIA3kmFOf9XM6WbAL5AyxjJjCnvBGQ7/8i7ZBe0X8HzJjdVhg4L334d9Q==" saltValue="YXKK0qDHgCOyuYOiexZ5KQ==" spinCount="100000" sheet="1" objects="1" scenarios="1" selectLockedCells="1"/>
  <mergeCells count="17">
    <mergeCell ref="A1:C1"/>
    <mergeCell ref="D1:H1"/>
    <mergeCell ref="J1:K1"/>
    <mergeCell ref="A2:C2"/>
    <mergeCell ref="D2:H2"/>
    <mergeCell ref="J2:K2"/>
    <mergeCell ref="I31:K32"/>
    <mergeCell ref="J8:K8"/>
    <mergeCell ref="J10:K10"/>
    <mergeCell ref="G30:H30"/>
    <mergeCell ref="G28:H28"/>
    <mergeCell ref="G31:H31"/>
    <mergeCell ref="E17:G17"/>
    <mergeCell ref="C8:G8"/>
    <mergeCell ref="C10:G10"/>
    <mergeCell ref="F18:H18"/>
    <mergeCell ref="B12:K12"/>
  </mergeCells>
  <printOptions horizontalCentered="1"/>
  <pageMargins left="0.35" right="0.35" top="0.5" bottom="0.5" header="0.3" footer="0.3"/>
  <pageSetup orientation="portrait" blackAndWhite="1" r:id="rId1"/>
  <headerFooter>
    <oddFooter>&amp;LPage 10&amp;C&amp;A</oddFooter>
  </headerFooter>
</worksheet>
</file>

<file path=xl/worksheets/sheet11.xml><?xml version="1.0" encoding="utf-8"?>
<worksheet xmlns="http://schemas.openxmlformats.org/spreadsheetml/2006/main" xmlns:r="http://schemas.openxmlformats.org/officeDocument/2006/relationships">
  <dimension ref="A1:L25"/>
  <sheetViews>
    <sheetView workbookViewId="0">
      <selection activeCell="A11" sqref="A11:D11"/>
    </sheetView>
  </sheetViews>
  <sheetFormatPr defaultRowHeight="15"/>
  <cols>
    <col min="1" max="1" width="2.140625" customWidth="1"/>
    <col min="2" max="2" width="8.140625" customWidth="1"/>
    <col min="9" max="9" width="2" customWidth="1"/>
  </cols>
  <sheetData>
    <row r="1" spans="1:12" ht="16.5" thickTop="1" thickBot="1">
      <c r="A1" s="399" t="s">
        <v>51</v>
      </c>
      <c r="B1" s="400"/>
      <c r="C1" s="400"/>
      <c r="D1" s="401" t="str">
        <f ca="1">IF(CELL("type",'Request Limits'!$D1)="b","",'Request Limits'!$D1)</f>
        <v/>
      </c>
      <c r="E1" s="401"/>
      <c r="F1" s="401"/>
      <c r="G1" s="401"/>
      <c r="H1" s="401"/>
      <c r="I1" s="145"/>
      <c r="J1" s="146" t="s">
        <v>0</v>
      </c>
      <c r="K1" s="402" t="str">
        <f ca="1">IF(CELL("type",'Request Limits'!$K1)="b","",'Request Limits'!$K1)</f>
        <v/>
      </c>
      <c r="L1" s="403"/>
    </row>
    <row r="2" spans="1:12" ht="15.75" thickBot="1">
      <c r="A2" s="404" t="s">
        <v>2</v>
      </c>
      <c r="B2" s="405"/>
      <c r="C2" s="405"/>
      <c r="D2" s="406" t="str">
        <f ca="1">IF(CELL("type",'Request Limits'!$D2)="b","",'Request Limits'!$D2)</f>
        <v/>
      </c>
      <c r="E2" s="406"/>
      <c r="F2" s="406"/>
      <c r="G2" s="406"/>
      <c r="H2" s="406"/>
      <c r="I2" s="23"/>
      <c r="J2" s="32" t="s">
        <v>1</v>
      </c>
      <c r="K2" s="407" t="str">
        <f ca="1">IF(CELL("type",'Request Limits'!$K2)="b","",'Request Limits'!$K2)</f>
        <v/>
      </c>
      <c r="L2" s="408"/>
    </row>
    <row r="3" spans="1:12" ht="7.5" customHeight="1">
      <c r="A3" s="147"/>
      <c r="B3" s="23"/>
      <c r="C3" s="23"/>
      <c r="D3" s="23"/>
      <c r="E3" s="23"/>
      <c r="F3" s="23"/>
      <c r="G3" s="23"/>
      <c r="H3" s="23"/>
      <c r="I3" s="23"/>
      <c r="J3" s="23"/>
      <c r="K3" s="23"/>
      <c r="L3" s="148"/>
    </row>
    <row r="4" spans="1:12">
      <c r="A4" s="393" t="s">
        <v>311</v>
      </c>
      <c r="B4" s="394"/>
      <c r="C4" s="394"/>
      <c r="D4" s="394"/>
      <c r="E4" s="394"/>
      <c r="F4" s="394"/>
      <c r="G4" s="394"/>
      <c r="H4" s="394"/>
      <c r="I4" s="394"/>
      <c r="J4" s="394"/>
      <c r="K4" s="394"/>
      <c r="L4" s="395"/>
    </row>
    <row r="5" spans="1:12" ht="15.75" customHeight="1">
      <c r="A5" s="396" t="s">
        <v>209</v>
      </c>
      <c r="B5" s="397"/>
      <c r="C5" s="397"/>
      <c r="D5" s="397"/>
      <c r="E5" s="397"/>
      <c r="F5" s="397"/>
      <c r="G5" s="397"/>
      <c r="H5" s="397"/>
      <c r="I5" s="397"/>
      <c r="J5" s="397"/>
      <c r="K5" s="397"/>
      <c r="L5" s="398"/>
    </row>
    <row r="6" spans="1:12" ht="7.5" customHeight="1">
      <c r="A6" s="147"/>
      <c r="B6" s="23"/>
      <c r="C6" s="23"/>
      <c r="D6" s="23"/>
      <c r="E6" s="23"/>
      <c r="F6" s="23"/>
      <c r="G6" s="23"/>
      <c r="H6" s="23"/>
      <c r="I6" s="23"/>
      <c r="J6" s="23"/>
      <c r="K6" s="23"/>
      <c r="L6" s="148"/>
    </row>
    <row r="7" spans="1:12" ht="15" customHeight="1">
      <c r="A7" s="149"/>
      <c r="B7" s="387" t="s">
        <v>208</v>
      </c>
      <c r="C7" s="387"/>
      <c r="D7" s="387"/>
      <c r="E7" s="387"/>
      <c r="F7" s="387"/>
      <c r="G7" s="387"/>
      <c r="H7" s="387"/>
      <c r="I7" s="387"/>
      <c r="J7" s="387"/>
      <c r="K7" s="387"/>
      <c r="L7" s="388"/>
    </row>
    <row r="8" spans="1:12" ht="12.95" customHeight="1">
      <c r="A8" s="147"/>
      <c r="B8" s="389" t="s">
        <v>207</v>
      </c>
      <c r="C8" s="389"/>
      <c r="D8" s="389"/>
      <c r="E8" s="389"/>
      <c r="F8" s="389"/>
      <c r="G8" s="389"/>
      <c r="H8" s="389"/>
      <c r="I8" s="389"/>
      <c r="J8" s="389"/>
      <c r="K8" s="389"/>
      <c r="L8" s="390"/>
    </row>
    <row r="9" spans="1:12" ht="12.95" customHeight="1" thickBot="1">
      <c r="A9" s="147"/>
      <c r="B9" s="389" t="s">
        <v>206</v>
      </c>
      <c r="C9" s="389"/>
      <c r="D9" s="389"/>
      <c r="E9" s="389"/>
      <c r="F9" s="389"/>
      <c r="G9" s="389"/>
      <c r="H9" s="389"/>
      <c r="I9" s="389"/>
      <c r="J9" s="389"/>
      <c r="K9" s="389"/>
      <c r="L9" s="390"/>
    </row>
    <row r="10" spans="1:12" ht="41.1" customHeight="1" thickBot="1">
      <c r="A10" s="379" t="s">
        <v>205</v>
      </c>
      <c r="B10" s="380"/>
      <c r="C10" s="380"/>
      <c r="D10" s="381"/>
      <c r="E10" s="391" t="s">
        <v>204</v>
      </c>
      <c r="F10" s="380"/>
      <c r="G10" s="380"/>
      <c r="H10" s="380"/>
      <c r="I10" s="380"/>
      <c r="J10" s="380"/>
      <c r="K10" s="380"/>
      <c r="L10" s="392"/>
    </row>
    <row r="11" spans="1:12" ht="41.1" customHeight="1">
      <c r="A11" s="382"/>
      <c r="B11" s="383"/>
      <c r="C11" s="383"/>
      <c r="D11" s="384"/>
      <c r="E11" s="385"/>
      <c r="F11" s="385"/>
      <c r="G11" s="385"/>
      <c r="H11" s="385"/>
      <c r="I11" s="385"/>
      <c r="J11" s="385"/>
      <c r="K11" s="385"/>
      <c r="L11" s="386"/>
    </row>
    <row r="12" spans="1:12" ht="41.1" customHeight="1">
      <c r="A12" s="374"/>
      <c r="B12" s="375"/>
      <c r="C12" s="375"/>
      <c r="D12" s="376"/>
      <c r="E12" s="377"/>
      <c r="F12" s="377"/>
      <c r="G12" s="377"/>
      <c r="H12" s="377"/>
      <c r="I12" s="377"/>
      <c r="J12" s="377"/>
      <c r="K12" s="377"/>
      <c r="L12" s="378"/>
    </row>
    <row r="13" spans="1:12" ht="41.1" customHeight="1">
      <c r="A13" s="374"/>
      <c r="B13" s="375"/>
      <c r="C13" s="375"/>
      <c r="D13" s="376"/>
      <c r="E13" s="377"/>
      <c r="F13" s="377"/>
      <c r="G13" s="377"/>
      <c r="H13" s="377"/>
      <c r="I13" s="377"/>
      <c r="J13" s="377"/>
      <c r="K13" s="377"/>
      <c r="L13" s="378"/>
    </row>
    <row r="14" spans="1:12" ht="41.1" customHeight="1">
      <c r="A14" s="374"/>
      <c r="B14" s="375"/>
      <c r="C14" s="375"/>
      <c r="D14" s="376"/>
      <c r="E14" s="377"/>
      <c r="F14" s="377"/>
      <c r="G14" s="377"/>
      <c r="H14" s="377"/>
      <c r="I14" s="377"/>
      <c r="J14" s="377"/>
      <c r="K14" s="377"/>
      <c r="L14" s="378"/>
    </row>
    <row r="15" spans="1:12" ht="41.1" customHeight="1">
      <c r="A15" s="374"/>
      <c r="B15" s="375"/>
      <c r="C15" s="375"/>
      <c r="D15" s="376"/>
      <c r="E15" s="377"/>
      <c r="F15" s="377"/>
      <c r="G15" s="377"/>
      <c r="H15" s="377"/>
      <c r="I15" s="377"/>
      <c r="J15" s="377"/>
      <c r="K15" s="377"/>
      <c r="L15" s="378"/>
    </row>
    <row r="16" spans="1:12" ht="41.1" customHeight="1">
      <c r="A16" s="374"/>
      <c r="B16" s="375"/>
      <c r="C16" s="375"/>
      <c r="D16" s="376"/>
      <c r="E16" s="377"/>
      <c r="F16" s="377"/>
      <c r="G16" s="377"/>
      <c r="H16" s="377"/>
      <c r="I16" s="377"/>
      <c r="J16" s="377"/>
      <c r="K16" s="377"/>
      <c r="L16" s="378"/>
    </row>
    <row r="17" spans="1:12" ht="41.1" customHeight="1">
      <c r="A17" s="374"/>
      <c r="B17" s="375"/>
      <c r="C17" s="375"/>
      <c r="D17" s="376"/>
      <c r="E17" s="377"/>
      <c r="F17" s="377"/>
      <c r="G17" s="377"/>
      <c r="H17" s="377"/>
      <c r="I17" s="377"/>
      <c r="J17" s="377"/>
      <c r="K17" s="377"/>
      <c r="L17" s="378"/>
    </row>
    <row r="18" spans="1:12" ht="41.1" customHeight="1">
      <c r="A18" s="374"/>
      <c r="B18" s="375"/>
      <c r="C18" s="375"/>
      <c r="D18" s="376"/>
      <c r="E18" s="377"/>
      <c r="F18" s="377"/>
      <c r="G18" s="377"/>
      <c r="H18" s="377"/>
      <c r="I18" s="377"/>
      <c r="J18" s="377"/>
      <c r="K18" s="377"/>
      <c r="L18" s="378"/>
    </row>
    <row r="19" spans="1:12" ht="41.1" customHeight="1">
      <c r="A19" s="374"/>
      <c r="B19" s="375"/>
      <c r="C19" s="375"/>
      <c r="D19" s="376"/>
      <c r="E19" s="377"/>
      <c r="F19" s="377"/>
      <c r="G19" s="377"/>
      <c r="H19" s="377"/>
      <c r="I19" s="377"/>
      <c r="J19" s="377"/>
      <c r="K19" s="377"/>
      <c r="L19" s="378"/>
    </row>
    <row r="20" spans="1:12" ht="41.1" customHeight="1">
      <c r="A20" s="374"/>
      <c r="B20" s="375"/>
      <c r="C20" s="375"/>
      <c r="D20" s="376"/>
      <c r="E20" s="377"/>
      <c r="F20" s="377"/>
      <c r="G20" s="377"/>
      <c r="H20" s="377"/>
      <c r="I20" s="377"/>
      <c r="J20" s="377"/>
      <c r="K20" s="377"/>
      <c r="L20" s="378"/>
    </row>
    <row r="21" spans="1:12" ht="41.1" customHeight="1">
      <c r="A21" s="374"/>
      <c r="B21" s="375"/>
      <c r="C21" s="375"/>
      <c r="D21" s="376"/>
      <c r="E21" s="377"/>
      <c r="F21" s="377"/>
      <c r="G21" s="377"/>
      <c r="H21" s="377"/>
      <c r="I21" s="377"/>
      <c r="J21" s="377"/>
      <c r="K21" s="377"/>
      <c r="L21" s="378"/>
    </row>
    <row r="22" spans="1:12" ht="41.1" customHeight="1">
      <c r="A22" s="374"/>
      <c r="B22" s="375"/>
      <c r="C22" s="375"/>
      <c r="D22" s="376"/>
      <c r="E22" s="377"/>
      <c r="F22" s="377"/>
      <c r="G22" s="377"/>
      <c r="H22" s="377"/>
      <c r="I22" s="377"/>
      <c r="J22" s="377"/>
      <c r="K22" s="377"/>
      <c r="L22" s="378"/>
    </row>
    <row r="23" spans="1:12" ht="41.1" customHeight="1">
      <c r="A23" s="374"/>
      <c r="B23" s="375"/>
      <c r="C23" s="375"/>
      <c r="D23" s="376"/>
      <c r="E23" s="377"/>
      <c r="F23" s="377"/>
      <c r="G23" s="377"/>
      <c r="H23" s="377"/>
      <c r="I23" s="377"/>
      <c r="J23" s="377"/>
      <c r="K23" s="377"/>
      <c r="L23" s="378"/>
    </row>
    <row r="24" spans="1:12" ht="7.5" customHeight="1" thickBot="1">
      <c r="A24" s="24"/>
      <c r="B24" s="150"/>
      <c r="C24" s="150"/>
      <c r="D24" s="150"/>
      <c r="E24" s="150"/>
      <c r="F24" s="150"/>
      <c r="G24" s="150"/>
      <c r="H24" s="150"/>
      <c r="I24" s="150"/>
      <c r="J24" s="150"/>
      <c r="K24" s="150"/>
      <c r="L24" s="151"/>
    </row>
    <row r="25" spans="1:12" ht="15.75" thickTop="1"/>
  </sheetData>
  <sheetProtection algorithmName="SHA-512" hashValue="JkAeiUBx1on0W5rIVkdAHigUKvJXszzpWekyNpYPZjyxIHPVyTzrPeNrUvn6B5YDd7DCu8wzZuEAk7jer9ssWw==" saltValue="yP7Z3vroO1zb7ZHX4jwQfQ==" spinCount="100000" sheet="1" objects="1" scenarios="1" formatRows="0" selectLockedCells="1"/>
  <mergeCells count="39">
    <mergeCell ref="A1:C1"/>
    <mergeCell ref="D1:H1"/>
    <mergeCell ref="K1:L1"/>
    <mergeCell ref="A2:C2"/>
    <mergeCell ref="D2:H2"/>
    <mergeCell ref="K2:L2"/>
    <mergeCell ref="B7:L7"/>
    <mergeCell ref="B8:L8"/>
    <mergeCell ref="B9:L9"/>
    <mergeCell ref="E10:L10"/>
    <mergeCell ref="A4:L4"/>
    <mergeCell ref="A5:L5"/>
    <mergeCell ref="E14:L14"/>
    <mergeCell ref="E15:L15"/>
    <mergeCell ref="E11:L11"/>
    <mergeCell ref="E12:L12"/>
    <mergeCell ref="E13:L13"/>
    <mergeCell ref="E16:L16"/>
    <mergeCell ref="E17:L17"/>
    <mergeCell ref="E18:L18"/>
    <mergeCell ref="A16:D16"/>
    <mergeCell ref="A17:D17"/>
    <mergeCell ref="A18:D18"/>
    <mergeCell ref="A22:D22"/>
    <mergeCell ref="A23:D23"/>
    <mergeCell ref="E22:L22"/>
    <mergeCell ref="E23:L23"/>
    <mergeCell ref="A10:D10"/>
    <mergeCell ref="A11:D11"/>
    <mergeCell ref="A12:D12"/>
    <mergeCell ref="A13:D13"/>
    <mergeCell ref="A14:D14"/>
    <mergeCell ref="A15:D15"/>
    <mergeCell ref="E20:L20"/>
    <mergeCell ref="E21:L21"/>
    <mergeCell ref="A20:D20"/>
    <mergeCell ref="A21:D21"/>
    <mergeCell ref="E19:L19"/>
    <mergeCell ref="A19:D19"/>
  </mergeCells>
  <printOptions horizontalCentered="1"/>
  <pageMargins left="0.5" right="0.5" top="0.5" bottom="0.5" header="0.25" footer="0.25"/>
  <pageSetup orientation="portrait" blackAndWhite="1" r:id="rId1"/>
  <headerFooter>
    <oddFooter>&amp;LPage 11&amp;C&amp;A</oddFooter>
  </headerFooter>
</worksheet>
</file>

<file path=xl/worksheets/sheet12.xml><?xml version="1.0" encoding="utf-8"?>
<worksheet xmlns="http://schemas.openxmlformats.org/spreadsheetml/2006/main" xmlns:r="http://schemas.openxmlformats.org/officeDocument/2006/relationships">
  <dimension ref="A1:L24"/>
  <sheetViews>
    <sheetView workbookViewId="0">
      <selection activeCell="A10" sqref="A10:D10"/>
    </sheetView>
  </sheetViews>
  <sheetFormatPr defaultRowHeight="15"/>
  <cols>
    <col min="1" max="1" width="2.140625" customWidth="1"/>
    <col min="2" max="2" width="8.140625" customWidth="1"/>
    <col min="3" max="3" width="9.140625" customWidth="1"/>
    <col min="4" max="4" width="16.140625" customWidth="1"/>
    <col min="6" max="7" width="5.7109375" customWidth="1"/>
    <col min="9" max="9" width="2" customWidth="1"/>
  </cols>
  <sheetData>
    <row r="1" spans="1:12" ht="16.5" thickTop="1" thickBot="1">
      <c r="A1" s="399" t="s">
        <v>51</v>
      </c>
      <c r="B1" s="400"/>
      <c r="C1" s="400"/>
      <c r="D1" s="401" t="str">
        <f ca="1">IF(CELL("type",'Request Limits'!$D1)="b","",'Request Limits'!$D1)</f>
        <v/>
      </c>
      <c r="E1" s="401"/>
      <c r="F1" s="401"/>
      <c r="G1" s="401"/>
      <c r="H1" s="401"/>
      <c r="I1" s="145"/>
      <c r="J1" s="146" t="s">
        <v>0</v>
      </c>
      <c r="K1" s="402" t="str">
        <f ca="1">IF(CELL("type",'Request Limits'!$K1)="b","",'Request Limits'!$K1)</f>
        <v/>
      </c>
      <c r="L1" s="403"/>
    </row>
    <row r="2" spans="1:12" ht="15.75" thickBot="1">
      <c r="A2" s="404" t="s">
        <v>2</v>
      </c>
      <c r="B2" s="405"/>
      <c r="C2" s="405"/>
      <c r="D2" s="406" t="str">
        <f ca="1">IF(CELL("type",'Request Limits'!$D2)="b","",'Request Limits'!$D2)</f>
        <v/>
      </c>
      <c r="E2" s="406"/>
      <c r="F2" s="406"/>
      <c r="G2" s="406"/>
      <c r="H2" s="406"/>
      <c r="I2" s="23"/>
      <c r="J2" s="32" t="s">
        <v>1</v>
      </c>
      <c r="K2" s="407" t="str">
        <f ca="1">IF(CELL("type",'Request Limits'!$K2)="b","",'Request Limits'!$K2)</f>
        <v/>
      </c>
      <c r="L2" s="408"/>
    </row>
    <row r="3" spans="1:12" ht="7.5" customHeight="1">
      <c r="A3" s="147"/>
      <c r="B3" s="23"/>
      <c r="C3" s="23"/>
      <c r="D3" s="23"/>
      <c r="E3" s="23"/>
      <c r="F3" s="23"/>
      <c r="G3" s="23"/>
      <c r="H3" s="23"/>
      <c r="I3" s="23"/>
      <c r="J3" s="23"/>
      <c r="K3" s="23"/>
      <c r="L3" s="148"/>
    </row>
    <row r="4" spans="1:12">
      <c r="A4" s="393" t="s">
        <v>314</v>
      </c>
      <c r="B4" s="394"/>
      <c r="C4" s="394"/>
      <c r="D4" s="394"/>
      <c r="E4" s="394"/>
      <c r="F4" s="394"/>
      <c r="G4" s="394"/>
      <c r="H4" s="394"/>
      <c r="I4" s="394"/>
      <c r="J4" s="394"/>
      <c r="K4" s="394"/>
      <c r="L4" s="395"/>
    </row>
    <row r="5" spans="1:12" ht="7.5" customHeight="1">
      <c r="A5" s="147"/>
      <c r="B5" s="23"/>
      <c r="C5" s="23"/>
      <c r="D5" s="23"/>
      <c r="E5" s="23"/>
      <c r="F5" s="23"/>
      <c r="G5" s="23"/>
      <c r="H5" s="23"/>
      <c r="I5" s="23"/>
      <c r="J5" s="23"/>
      <c r="K5" s="23"/>
      <c r="L5" s="148"/>
    </row>
    <row r="6" spans="1:12" ht="15" customHeight="1">
      <c r="A6" s="149"/>
      <c r="B6" s="387" t="s">
        <v>315</v>
      </c>
      <c r="C6" s="387"/>
      <c r="D6" s="387"/>
      <c r="E6" s="387"/>
      <c r="F6" s="387"/>
      <c r="G6" s="387"/>
      <c r="H6" s="387"/>
      <c r="I6" s="387"/>
      <c r="J6" s="387"/>
      <c r="K6" s="387"/>
      <c r="L6" s="388"/>
    </row>
    <row r="7" spans="1:12" ht="12.95" customHeight="1">
      <c r="A7" s="147"/>
      <c r="B7" s="389" t="s">
        <v>207</v>
      </c>
      <c r="C7" s="389"/>
      <c r="D7" s="389"/>
      <c r="E7" s="389"/>
      <c r="F7" s="389"/>
      <c r="G7" s="389"/>
      <c r="H7" s="389"/>
      <c r="I7" s="389"/>
      <c r="J7" s="389"/>
      <c r="K7" s="389"/>
      <c r="L7" s="390"/>
    </row>
    <row r="8" spans="1:12" ht="12.95" customHeight="1" thickBot="1">
      <c r="A8" s="147"/>
      <c r="B8" s="389" t="s">
        <v>206</v>
      </c>
      <c r="C8" s="389"/>
      <c r="D8" s="389"/>
      <c r="E8" s="389"/>
      <c r="F8" s="389"/>
      <c r="G8" s="389"/>
      <c r="H8" s="389"/>
      <c r="I8" s="389"/>
      <c r="J8" s="389"/>
      <c r="K8" s="389"/>
      <c r="L8" s="390"/>
    </row>
    <row r="9" spans="1:12" ht="47.1" customHeight="1" thickBot="1">
      <c r="A9" s="379" t="s">
        <v>312</v>
      </c>
      <c r="B9" s="380"/>
      <c r="C9" s="380"/>
      <c r="D9" s="381"/>
      <c r="E9" s="391" t="s">
        <v>313</v>
      </c>
      <c r="F9" s="380"/>
      <c r="G9" s="380"/>
      <c r="H9" s="380"/>
      <c r="I9" s="380"/>
      <c r="J9" s="380"/>
      <c r="K9" s="380"/>
      <c r="L9" s="392"/>
    </row>
    <row r="10" spans="1:12" ht="41.1" customHeight="1">
      <c r="A10" s="382"/>
      <c r="B10" s="383"/>
      <c r="C10" s="383"/>
      <c r="D10" s="384"/>
      <c r="E10" s="385"/>
      <c r="F10" s="385"/>
      <c r="G10" s="385"/>
      <c r="H10" s="385"/>
      <c r="I10" s="385"/>
      <c r="J10" s="385"/>
      <c r="K10" s="385"/>
      <c r="L10" s="386"/>
    </row>
    <row r="11" spans="1:12" ht="41.1" customHeight="1">
      <c r="A11" s="374"/>
      <c r="B11" s="375"/>
      <c r="C11" s="375"/>
      <c r="D11" s="376"/>
      <c r="E11" s="377"/>
      <c r="F11" s="377"/>
      <c r="G11" s="377"/>
      <c r="H11" s="377"/>
      <c r="I11" s="377"/>
      <c r="J11" s="377"/>
      <c r="K11" s="377"/>
      <c r="L11" s="378"/>
    </row>
    <row r="12" spans="1:12" ht="41.1" customHeight="1">
      <c r="A12" s="374"/>
      <c r="B12" s="375"/>
      <c r="C12" s="375"/>
      <c r="D12" s="376"/>
      <c r="E12" s="377"/>
      <c r="F12" s="377"/>
      <c r="G12" s="377"/>
      <c r="H12" s="377"/>
      <c r="I12" s="377"/>
      <c r="J12" s="377"/>
      <c r="K12" s="377"/>
      <c r="L12" s="378"/>
    </row>
    <row r="13" spans="1:12" ht="41.1" customHeight="1">
      <c r="A13" s="374"/>
      <c r="B13" s="375"/>
      <c r="C13" s="375"/>
      <c r="D13" s="376"/>
      <c r="E13" s="377"/>
      <c r="F13" s="377"/>
      <c r="G13" s="377"/>
      <c r="H13" s="377"/>
      <c r="I13" s="377"/>
      <c r="J13" s="377"/>
      <c r="K13" s="377"/>
      <c r="L13" s="378"/>
    </row>
    <row r="14" spans="1:12" ht="41.1" customHeight="1">
      <c r="A14" s="374"/>
      <c r="B14" s="375"/>
      <c r="C14" s="375"/>
      <c r="D14" s="376"/>
      <c r="E14" s="377"/>
      <c r="F14" s="377"/>
      <c r="G14" s="377"/>
      <c r="H14" s="377"/>
      <c r="I14" s="377"/>
      <c r="J14" s="377"/>
      <c r="K14" s="377"/>
      <c r="L14" s="378"/>
    </row>
    <row r="15" spans="1:12" ht="41.1" customHeight="1">
      <c r="A15" s="374"/>
      <c r="B15" s="375"/>
      <c r="C15" s="375"/>
      <c r="D15" s="376"/>
      <c r="E15" s="377"/>
      <c r="F15" s="377"/>
      <c r="G15" s="377"/>
      <c r="H15" s="377"/>
      <c r="I15" s="377"/>
      <c r="J15" s="377"/>
      <c r="K15" s="377"/>
      <c r="L15" s="378"/>
    </row>
    <row r="16" spans="1:12" ht="41.1" customHeight="1">
      <c r="A16" s="374"/>
      <c r="B16" s="375"/>
      <c r="C16" s="375"/>
      <c r="D16" s="376"/>
      <c r="E16" s="377"/>
      <c r="F16" s="377"/>
      <c r="G16" s="377"/>
      <c r="H16" s="377"/>
      <c r="I16" s="377"/>
      <c r="J16" s="377"/>
      <c r="K16" s="377"/>
      <c r="L16" s="378"/>
    </row>
    <row r="17" spans="1:12" ht="41.1" customHeight="1">
      <c r="A17" s="374"/>
      <c r="B17" s="375"/>
      <c r="C17" s="375"/>
      <c r="D17" s="376"/>
      <c r="E17" s="377"/>
      <c r="F17" s="377"/>
      <c r="G17" s="377"/>
      <c r="H17" s="377"/>
      <c r="I17" s="377"/>
      <c r="J17" s="377"/>
      <c r="K17" s="377"/>
      <c r="L17" s="378"/>
    </row>
    <row r="18" spans="1:12" ht="41.1" customHeight="1">
      <c r="A18" s="374"/>
      <c r="B18" s="375"/>
      <c r="C18" s="375"/>
      <c r="D18" s="376"/>
      <c r="E18" s="377"/>
      <c r="F18" s="377"/>
      <c r="G18" s="377"/>
      <c r="H18" s="377"/>
      <c r="I18" s="377"/>
      <c r="J18" s="377"/>
      <c r="K18" s="377"/>
      <c r="L18" s="378"/>
    </row>
    <row r="19" spans="1:12" ht="41.1" customHeight="1">
      <c r="A19" s="374"/>
      <c r="B19" s="375"/>
      <c r="C19" s="375"/>
      <c r="D19" s="376"/>
      <c r="E19" s="377"/>
      <c r="F19" s="377"/>
      <c r="G19" s="377"/>
      <c r="H19" s="377"/>
      <c r="I19" s="377"/>
      <c r="J19" s="377"/>
      <c r="K19" s="377"/>
      <c r="L19" s="378"/>
    </row>
    <row r="20" spans="1:12" ht="41.1" customHeight="1">
      <c r="A20" s="374"/>
      <c r="B20" s="375"/>
      <c r="C20" s="375"/>
      <c r="D20" s="376"/>
      <c r="E20" s="377"/>
      <c r="F20" s="377"/>
      <c r="G20" s="377"/>
      <c r="H20" s="377"/>
      <c r="I20" s="377"/>
      <c r="J20" s="377"/>
      <c r="K20" s="377"/>
      <c r="L20" s="378"/>
    </row>
    <row r="21" spans="1:12" ht="41.1" customHeight="1">
      <c r="A21" s="374"/>
      <c r="B21" s="375"/>
      <c r="C21" s="375"/>
      <c r="D21" s="376"/>
      <c r="E21" s="377"/>
      <c r="F21" s="377"/>
      <c r="G21" s="377"/>
      <c r="H21" s="377"/>
      <c r="I21" s="377"/>
      <c r="J21" s="377"/>
      <c r="K21" s="377"/>
      <c r="L21" s="378"/>
    </row>
    <row r="22" spans="1:12" ht="41.1" customHeight="1">
      <c r="A22" s="374"/>
      <c r="B22" s="375"/>
      <c r="C22" s="375"/>
      <c r="D22" s="376"/>
      <c r="E22" s="377"/>
      <c r="F22" s="377"/>
      <c r="G22" s="377"/>
      <c r="H22" s="377"/>
      <c r="I22" s="377"/>
      <c r="J22" s="377"/>
      <c r="K22" s="377"/>
      <c r="L22" s="378"/>
    </row>
    <row r="23" spans="1:12" ht="7.5" customHeight="1" thickBot="1">
      <c r="A23" s="24"/>
      <c r="B23" s="150"/>
      <c r="C23" s="150"/>
      <c r="D23" s="150"/>
      <c r="E23" s="150"/>
      <c r="F23" s="150"/>
      <c r="G23" s="150"/>
      <c r="H23" s="150"/>
      <c r="I23" s="150"/>
      <c r="J23" s="150"/>
      <c r="K23" s="150"/>
      <c r="L23" s="151"/>
    </row>
    <row r="24" spans="1:12" ht="15.75" thickTop="1"/>
  </sheetData>
  <sheetProtection algorithmName="SHA-512" hashValue="bleoyjMA/9AcbKHYNj/k54urmaGzlxH1mhADRtqq4Xl2V28Bxrcr6L2rlfIIhbMhf62pfiy9a6duCIk4MMbp/Q==" saltValue="zKOr07yZLef+NHVlXQzqSA==" spinCount="100000" sheet="1" objects="1" scenarios="1" formatRows="0" selectLockedCells="1"/>
  <mergeCells count="38">
    <mergeCell ref="A1:C1"/>
    <mergeCell ref="D1:H1"/>
    <mergeCell ref="K1:L1"/>
    <mergeCell ref="A2:C2"/>
    <mergeCell ref="D2:H2"/>
    <mergeCell ref="K2:L2"/>
    <mergeCell ref="A4:L4"/>
    <mergeCell ref="B6:L6"/>
    <mergeCell ref="B7:L7"/>
    <mergeCell ref="B8:L8"/>
    <mergeCell ref="A9:D9"/>
    <mergeCell ref="E9:L9"/>
    <mergeCell ref="A13:D13"/>
    <mergeCell ref="E13:L13"/>
    <mergeCell ref="A14:D14"/>
    <mergeCell ref="E14:L14"/>
    <mergeCell ref="A10:D10"/>
    <mergeCell ref="E10:L10"/>
    <mergeCell ref="A11:D11"/>
    <mergeCell ref="E11:L11"/>
    <mergeCell ref="A12:D12"/>
    <mergeCell ref="E12:L12"/>
    <mergeCell ref="A15:D15"/>
    <mergeCell ref="E15:L15"/>
    <mergeCell ref="A16:D16"/>
    <mergeCell ref="E16:L16"/>
    <mergeCell ref="A17:D17"/>
    <mergeCell ref="E17:L17"/>
    <mergeCell ref="A21:D21"/>
    <mergeCell ref="E21:L21"/>
    <mergeCell ref="A22:D22"/>
    <mergeCell ref="E22:L22"/>
    <mergeCell ref="A18:D18"/>
    <mergeCell ref="E18:L18"/>
    <mergeCell ref="A19:D19"/>
    <mergeCell ref="E19:L19"/>
    <mergeCell ref="A20:D20"/>
    <mergeCell ref="E20:L20"/>
  </mergeCells>
  <printOptions horizontalCentered="1"/>
  <pageMargins left="0.5" right="0.5" top="0.5" bottom="0.5" header="0.25" footer="0.25"/>
  <pageSetup orientation="portrait" blackAndWhite="1" r:id="rId1"/>
  <headerFooter>
    <oddFooter>&amp;LPage 12&amp;C&amp;A</oddFooter>
  </headerFooter>
</worksheet>
</file>

<file path=xl/worksheets/sheet13.xml><?xml version="1.0" encoding="utf-8"?>
<worksheet xmlns="http://schemas.openxmlformats.org/spreadsheetml/2006/main" xmlns:r="http://schemas.openxmlformats.org/officeDocument/2006/relationships">
  <dimension ref="A1:L22"/>
  <sheetViews>
    <sheetView workbookViewId="0">
      <selection activeCell="A6" sqref="A6:D6"/>
    </sheetView>
  </sheetViews>
  <sheetFormatPr defaultRowHeight="15"/>
  <cols>
    <col min="1" max="1" width="2.140625" customWidth="1"/>
    <col min="2" max="2" width="8.140625" customWidth="1"/>
    <col min="3" max="3" width="9.140625" customWidth="1"/>
    <col min="4" max="4" width="16.140625" customWidth="1"/>
    <col min="6" max="7" width="5.7109375" customWidth="1"/>
    <col min="9" max="9" width="2" customWidth="1"/>
  </cols>
  <sheetData>
    <row r="1" spans="1:12" ht="16.5" thickTop="1" thickBot="1">
      <c r="A1" s="399" t="s">
        <v>51</v>
      </c>
      <c r="B1" s="400"/>
      <c r="C1" s="400"/>
      <c r="D1" s="401" t="str">
        <f ca="1">IF(CELL("type",'Request Limits'!$D1)="b","",'Request Limits'!$D1)</f>
        <v/>
      </c>
      <c r="E1" s="401"/>
      <c r="F1" s="401"/>
      <c r="G1" s="401"/>
      <c r="H1" s="401"/>
      <c r="I1" s="145"/>
      <c r="J1" s="146" t="s">
        <v>0</v>
      </c>
      <c r="K1" s="402" t="str">
        <f ca="1">IF(CELL("type",'Request Limits'!$K1)="b","",'Request Limits'!$K1)</f>
        <v/>
      </c>
      <c r="L1" s="403"/>
    </row>
    <row r="2" spans="1:12" ht="15.75" thickBot="1">
      <c r="A2" s="404" t="s">
        <v>2</v>
      </c>
      <c r="B2" s="405"/>
      <c r="C2" s="405"/>
      <c r="D2" s="406" t="str">
        <f ca="1">IF(CELL("type",'Request Limits'!$D2)="b","",'Request Limits'!$D2)</f>
        <v/>
      </c>
      <c r="E2" s="406"/>
      <c r="F2" s="406"/>
      <c r="G2" s="406"/>
      <c r="H2" s="406"/>
      <c r="I2" s="23"/>
      <c r="J2" s="32" t="s">
        <v>1</v>
      </c>
      <c r="K2" s="407" t="str">
        <f ca="1">IF(CELL("type",'Request Limits'!$K2)="b","",'Request Limits'!$K2)</f>
        <v/>
      </c>
      <c r="L2" s="408"/>
    </row>
    <row r="3" spans="1:12" ht="7.5" customHeight="1">
      <c r="A3" s="147"/>
      <c r="B3" s="23"/>
      <c r="C3" s="23"/>
      <c r="D3" s="23"/>
      <c r="E3" s="23"/>
      <c r="F3" s="23"/>
      <c r="G3" s="23"/>
      <c r="H3" s="23"/>
      <c r="I3" s="23"/>
      <c r="J3" s="23"/>
      <c r="K3" s="23"/>
      <c r="L3" s="148"/>
    </row>
    <row r="4" spans="1:12">
      <c r="A4" s="393" t="s">
        <v>316</v>
      </c>
      <c r="B4" s="394"/>
      <c r="C4" s="394"/>
      <c r="D4" s="394"/>
      <c r="E4" s="394"/>
      <c r="F4" s="394"/>
      <c r="G4" s="394"/>
      <c r="H4" s="394"/>
      <c r="I4" s="394"/>
      <c r="J4" s="394"/>
      <c r="K4" s="394"/>
      <c r="L4" s="395"/>
    </row>
    <row r="5" spans="1:12" ht="7.5" customHeight="1" thickBot="1">
      <c r="A5" s="147"/>
      <c r="B5" s="23"/>
      <c r="C5" s="23"/>
      <c r="D5" s="23"/>
      <c r="E5" s="23"/>
      <c r="F5" s="23"/>
      <c r="G5" s="23"/>
      <c r="H5" s="23"/>
      <c r="I5" s="23"/>
      <c r="J5" s="23"/>
      <c r="K5" s="23"/>
      <c r="L5" s="148"/>
    </row>
    <row r="6" spans="1:12" ht="41.1" customHeight="1">
      <c r="A6" s="409"/>
      <c r="B6" s="410"/>
      <c r="C6" s="410"/>
      <c r="D6" s="411"/>
      <c r="E6" s="412"/>
      <c r="F6" s="412"/>
      <c r="G6" s="412"/>
      <c r="H6" s="412"/>
      <c r="I6" s="412"/>
      <c r="J6" s="412"/>
      <c r="K6" s="412"/>
      <c r="L6" s="413"/>
    </row>
    <row r="7" spans="1:12" ht="41.1" customHeight="1">
      <c r="A7" s="374"/>
      <c r="B7" s="375"/>
      <c r="C7" s="375"/>
      <c r="D7" s="376"/>
      <c r="E7" s="377"/>
      <c r="F7" s="377"/>
      <c r="G7" s="377"/>
      <c r="H7" s="377"/>
      <c r="I7" s="377"/>
      <c r="J7" s="377"/>
      <c r="K7" s="377"/>
      <c r="L7" s="378"/>
    </row>
    <row r="8" spans="1:12" ht="41.1" customHeight="1">
      <c r="A8" s="374"/>
      <c r="B8" s="375"/>
      <c r="C8" s="375"/>
      <c r="D8" s="376"/>
      <c r="E8" s="377"/>
      <c r="F8" s="377"/>
      <c r="G8" s="377"/>
      <c r="H8" s="377"/>
      <c r="I8" s="377"/>
      <c r="J8" s="377"/>
      <c r="K8" s="377"/>
      <c r="L8" s="378"/>
    </row>
    <row r="9" spans="1:12" ht="41.1" customHeight="1">
      <c r="A9" s="374"/>
      <c r="B9" s="375"/>
      <c r="C9" s="375"/>
      <c r="D9" s="376"/>
      <c r="E9" s="377"/>
      <c r="F9" s="377"/>
      <c r="G9" s="377"/>
      <c r="H9" s="377"/>
      <c r="I9" s="377"/>
      <c r="J9" s="377"/>
      <c r="K9" s="377"/>
      <c r="L9" s="378"/>
    </row>
    <row r="10" spans="1:12" ht="41.1" customHeight="1">
      <c r="A10" s="374"/>
      <c r="B10" s="375"/>
      <c r="C10" s="375"/>
      <c r="D10" s="376"/>
      <c r="E10" s="377"/>
      <c r="F10" s="377"/>
      <c r="G10" s="377"/>
      <c r="H10" s="377"/>
      <c r="I10" s="377"/>
      <c r="J10" s="377"/>
      <c r="K10" s="377"/>
      <c r="L10" s="378"/>
    </row>
    <row r="11" spans="1:12" ht="41.1" customHeight="1">
      <c r="A11" s="374"/>
      <c r="B11" s="375"/>
      <c r="C11" s="375"/>
      <c r="D11" s="376"/>
      <c r="E11" s="377"/>
      <c r="F11" s="377"/>
      <c r="G11" s="377"/>
      <c r="H11" s="377"/>
      <c r="I11" s="377"/>
      <c r="J11" s="377"/>
      <c r="K11" s="377"/>
      <c r="L11" s="378"/>
    </row>
    <row r="12" spans="1:12" ht="41.1" customHeight="1">
      <c r="A12" s="374"/>
      <c r="B12" s="375"/>
      <c r="C12" s="375"/>
      <c r="D12" s="376"/>
      <c r="E12" s="377"/>
      <c r="F12" s="377"/>
      <c r="G12" s="377"/>
      <c r="H12" s="377"/>
      <c r="I12" s="377"/>
      <c r="J12" s="377"/>
      <c r="K12" s="377"/>
      <c r="L12" s="378"/>
    </row>
    <row r="13" spans="1:12" ht="41.1" customHeight="1">
      <c r="A13" s="374"/>
      <c r="B13" s="375"/>
      <c r="C13" s="375"/>
      <c r="D13" s="376"/>
      <c r="E13" s="377"/>
      <c r="F13" s="377"/>
      <c r="G13" s="377"/>
      <c r="H13" s="377"/>
      <c r="I13" s="377"/>
      <c r="J13" s="377"/>
      <c r="K13" s="377"/>
      <c r="L13" s="378"/>
    </row>
    <row r="14" spans="1:12" ht="41.1" customHeight="1">
      <c r="A14" s="374"/>
      <c r="B14" s="375"/>
      <c r="C14" s="375"/>
      <c r="D14" s="376"/>
      <c r="E14" s="377"/>
      <c r="F14" s="377"/>
      <c r="G14" s="377"/>
      <c r="H14" s="377"/>
      <c r="I14" s="377"/>
      <c r="J14" s="377"/>
      <c r="K14" s="377"/>
      <c r="L14" s="378"/>
    </row>
    <row r="15" spans="1:12" ht="41.1" customHeight="1">
      <c r="A15" s="374"/>
      <c r="B15" s="375"/>
      <c r="C15" s="375"/>
      <c r="D15" s="376"/>
      <c r="E15" s="377"/>
      <c r="F15" s="377"/>
      <c r="G15" s="377"/>
      <c r="H15" s="377"/>
      <c r="I15" s="377"/>
      <c r="J15" s="377"/>
      <c r="K15" s="377"/>
      <c r="L15" s="378"/>
    </row>
    <row r="16" spans="1:12" ht="41.1" customHeight="1">
      <c r="A16" s="374"/>
      <c r="B16" s="375"/>
      <c r="C16" s="375"/>
      <c r="D16" s="376"/>
      <c r="E16" s="377"/>
      <c r="F16" s="377"/>
      <c r="G16" s="377"/>
      <c r="H16" s="377"/>
      <c r="I16" s="377"/>
      <c r="J16" s="377"/>
      <c r="K16" s="377"/>
      <c r="L16" s="378"/>
    </row>
    <row r="17" spans="1:12" ht="41.1" customHeight="1">
      <c r="A17" s="374"/>
      <c r="B17" s="375"/>
      <c r="C17" s="375"/>
      <c r="D17" s="376"/>
      <c r="E17" s="377"/>
      <c r="F17" s="377"/>
      <c r="G17" s="377"/>
      <c r="H17" s="377"/>
      <c r="I17" s="377"/>
      <c r="J17" s="377"/>
      <c r="K17" s="377"/>
      <c r="L17" s="378"/>
    </row>
    <row r="18" spans="1:12" ht="41.1" customHeight="1">
      <c r="A18" s="374"/>
      <c r="B18" s="375"/>
      <c r="C18" s="375"/>
      <c r="D18" s="376"/>
      <c r="E18" s="377"/>
      <c r="F18" s="377"/>
      <c r="G18" s="377"/>
      <c r="H18" s="377"/>
      <c r="I18" s="377"/>
      <c r="J18" s="377"/>
      <c r="K18" s="377"/>
      <c r="L18" s="378"/>
    </row>
    <row r="19" spans="1:12" ht="41.1" customHeight="1">
      <c r="A19" s="374"/>
      <c r="B19" s="375"/>
      <c r="C19" s="375"/>
      <c r="D19" s="376"/>
      <c r="E19" s="377"/>
      <c r="F19" s="377"/>
      <c r="G19" s="377"/>
      <c r="H19" s="377"/>
      <c r="I19" s="377"/>
      <c r="J19" s="377"/>
      <c r="K19" s="377"/>
      <c r="L19" s="378"/>
    </row>
    <row r="20" spans="1:12" ht="41.1" customHeight="1">
      <c r="A20" s="374"/>
      <c r="B20" s="375"/>
      <c r="C20" s="375"/>
      <c r="D20" s="376"/>
      <c r="E20" s="377"/>
      <c r="F20" s="377"/>
      <c r="G20" s="377"/>
      <c r="H20" s="377"/>
      <c r="I20" s="377"/>
      <c r="J20" s="377"/>
      <c r="K20" s="377"/>
      <c r="L20" s="378"/>
    </row>
    <row r="21" spans="1:12" ht="7.5" customHeight="1" thickBot="1">
      <c r="A21" s="24"/>
      <c r="B21" s="150"/>
      <c r="C21" s="150"/>
      <c r="D21" s="150"/>
      <c r="E21" s="150"/>
      <c r="F21" s="150"/>
      <c r="G21" s="150"/>
      <c r="H21" s="150"/>
      <c r="I21" s="150"/>
      <c r="J21" s="150"/>
      <c r="K21" s="150"/>
      <c r="L21" s="151"/>
    </row>
    <row r="22" spans="1:12" ht="15.75" thickTop="1"/>
  </sheetData>
  <sheetProtection algorithmName="SHA-512" hashValue="lTWiyTXXsSv6sPcHhRenABEZnoMsFM4d/JdPrKSLG6n3MH6kxCdFzt/bsoqxOvGp8F1rTsnGSbvtV1yN0aTdnQ==" saltValue="qWt+yPsOqAIprNGCHboS7w==" spinCount="100000" sheet="1" objects="1" scenarios="1" formatRows="0" selectLockedCells="1"/>
  <mergeCells count="37">
    <mergeCell ref="A4:L4"/>
    <mergeCell ref="A1:C1"/>
    <mergeCell ref="D1:H1"/>
    <mergeCell ref="K1:L1"/>
    <mergeCell ref="A2:C2"/>
    <mergeCell ref="D2:H2"/>
    <mergeCell ref="K2:L2"/>
    <mergeCell ref="A6:D6"/>
    <mergeCell ref="E6:L6"/>
    <mergeCell ref="A7:D7"/>
    <mergeCell ref="E7:L7"/>
    <mergeCell ref="A8:D8"/>
    <mergeCell ref="E8:L8"/>
    <mergeCell ref="A14:D14"/>
    <mergeCell ref="E14:L14"/>
    <mergeCell ref="A15:D15"/>
    <mergeCell ref="E15:L15"/>
    <mergeCell ref="A11:D11"/>
    <mergeCell ref="E11:L11"/>
    <mergeCell ref="A12:D12"/>
    <mergeCell ref="E12:L12"/>
    <mergeCell ref="A19:D19"/>
    <mergeCell ref="E19:L19"/>
    <mergeCell ref="A20:D20"/>
    <mergeCell ref="E20:L20"/>
    <mergeCell ref="A9:D9"/>
    <mergeCell ref="E9:L9"/>
    <mergeCell ref="A10:D10"/>
    <mergeCell ref="E10:L10"/>
    <mergeCell ref="A16:D16"/>
    <mergeCell ref="E16:L16"/>
    <mergeCell ref="A17:D17"/>
    <mergeCell ref="E17:L17"/>
    <mergeCell ref="A18:D18"/>
    <mergeCell ref="E18:L18"/>
    <mergeCell ref="A13:D13"/>
    <mergeCell ref="E13:L13"/>
  </mergeCells>
  <printOptions horizontalCentered="1"/>
  <pageMargins left="0.5" right="0.5" top="0.5" bottom="0.5" header="0.25" footer="0.25"/>
  <pageSetup orientation="portrait" blackAndWhite="1" r:id="rId1"/>
  <headerFooter>
    <oddFooter>&amp;LPage 13&amp;C&amp;A</oddFooter>
  </headerFooter>
</worksheet>
</file>

<file path=xl/worksheets/sheet14.xml><?xml version="1.0" encoding="utf-8"?>
<worksheet xmlns="http://schemas.openxmlformats.org/spreadsheetml/2006/main" xmlns:r="http://schemas.openxmlformats.org/officeDocument/2006/relationships">
  <dimension ref="A1:L2"/>
  <sheetViews>
    <sheetView zoomScaleNormal="100" workbookViewId="0">
      <selection activeCell="B4" sqref="B4"/>
    </sheetView>
  </sheetViews>
  <sheetFormatPr defaultRowHeight="15"/>
  <cols>
    <col min="1" max="1" width="1.85546875" customWidth="1"/>
    <col min="9" max="9" width="3.85546875" customWidth="1"/>
  </cols>
  <sheetData>
    <row r="1" spans="1:12" ht="15.75" thickBot="1">
      <c r="A1" s="414" t="s">
        <v>51</v>
      </c>
      <c r="B1" s="414"/>
      <c r="C1" s="414"/>
      <c r="D1" s="415" t="str">
        <f ca="1">IF(CELL("type",'Request Limits'!$D1)="b","",'Request Limits'!$D1)</f>
        <v/>
      </c>
      <c r="E1" s="415"/>
      <c r="F1" s="415"/>
      <c r="G1" s="415"/>
      <c r="H1" s="415"/>
      <c r="I1" s="13"/>
      <c r="J1" s="14" t="s">
        <v>0</v>
      </c>
      <c r="K1" s="416" t="str">
        <f ca="1">IF(CELL("type",'Request Limits'!$K1)="b","",'Request Limits'!$K1)</f>
        <v/>
      </c>
      <c r="L1" s="416"/>
    </row>
    <row r="2" spans="1:12" ht="15.75" thickBot="1">
      <c r="A2" s="414" t="s">
        <v>2</v>
      </c>
      <c r="B2" s="414"/>
      <c r="C2" s="414"/>
      <c r="D2" s="417" t="str">
        <f ca="1">IF(CELL("type",'Request Limits'!$D2)="b","",'Request Limits'!$D2)</f>
        <v/>
      </c>
      <c r="E2" s="417"/>
      <c r="F2" s="417"/>
      <c r="G2" s="417"/>
      <c r="H2" s="417"/>
      <c r="J2" s="12" t="s">
        <v>1</v>
      </c>
      <c r="K2" s="418" t="str">
        <f ca="1">IF(CELL("type",'Request Limits'!$K2)="b","",'Request Limits'!$K2)</f>
        <v/>
      </c>
      <c r="L2" s="418"/>
    </row>
  </sheetData>
  <mergeCells count="6">
    <mergeCell ref="A1:C1"/>
    <mergeCell ref="D1:H1"/>
    <mergeCell ref="K1:L1"/>
    <mergeCell ref="A2:C2"/>
    <mergeCell ref="D2:H2"/>
    <mergeCell ref="K2:L2"/>
  </mergeCells>
  <pageMargins left="0.7" right="0.7" top="0.75" bottom="0.75" header="0.3" footer="0.3"/>
  <pageSetup scale="93" orientation="portrait" blackAndWhite="1" r:id="rId1"/>
  <headerFooter>
    <oddFooter>&amp;LPage 14&amp;C&amp;A</oddFooter>
  </headerFooter>
</worksheet>
</file>

<file path=xl/worksheets/sheet2.xml><?xml version="1.0" encoding="utf-8"?>
<worksheet xmlns="http://schemas.openxmlformats.org/spreadsheetml/2006/main" xmlns:r="http://schemas.openxmlformats.org/officeDocument/2006/relationships">
  <dimension ref="A1:M54"/>
  <sheetViews>
    <sheetView zoomScaleNormal="100" zoomScaleSheetLayoutView="100" workbookViewId="0">
      <selection activeCell="K8" sqref="K8:M8"/>
    </sheetView>
  </sheetViews>
  <sheetFormatPr defaultRowHeight="15"/>
  <cols>
    <col min="1" max="1" width="1.85546875" customWidth="1"/>
    <col min="9" max="9" width="9.140625" customWidth="1"/>
    <col min="10" max="10" width="3.7109375" customWidth="1"/>
    <col min="11" max="11" width="5" customWidth="1"/>
    <col min="12" max="12" width="4.7109375" customWidth="1"/>
    <col min="13" max="13" width="4.42578125" customWidth="1"/>
  </cols>
  <sheetData>
    <row r="1" spans="1:13" ht="16.5" thickTop="1" thickBot="1">
      <c r="A1" s="245" t="s">
        <v>51</v>
      </c>
      <c r="B1" s="246"/>
      <c r="C1" s="246"/>
      <c r="D1" s="247" t="str">
        <f ca="1">IF(CELL("type",'Request Limits'!$D1)="b","",'Request Limits'!$D1)</f>
        <v/>
      </c>
      <c r="E1" s="247"/>
      <c r="F1" s="247"/>
      <c r="G1" s="247"/>
      <c r="H1" s="247"/>
      <c r="I1" s="16"/>
      <c r="J1" s="17" t="s">
        <v>0</v>
      </c>
      <c r="K1" s="241" t="str">
        <f ca="1">IF(CELL("type",'Request Limits'!$K1)="b","",'Request Limits'!$K1)</f>
        <v/>
      </c>
      <c r="L1" s="241"/>
      <c r="M1" s="242"/>
    </row>
    <row r="2" spans="1:13" ht="15.75" thickBot="1">
      <c r="A2" s="248" t="s">
        <v>2</v>
      </c>
      <c r="B2" s="249"/>
      <c r="C2" s="249"/>
      <c r="D2" s="250" t="str">
        <f ca="1">IF(CELL("type",'Request Limits'!$D2)="b","",'Request Limits'!$D2)</f>
        <v/>
      </c>
      <c r="E2" s="250"/>
      <c r="F2" s="250"/>
      <c r="G2" s="250"/>
      <c r="H2" s="250"/>
      <c r="I2" s="18"/>
      <c r="J2" s="19" t="s">
        <v>1</v>
      </c>
      <c r="K2" s="243" t="str">
        <f ca="1">IF(CELL("type",'Request Limits'!$K2)="b","",'Request Limits'!$K2)</f>
        <v/>
      </c>
      <c r="L2" s="243"/>
      <c r="M2" s="244"/>
    </row>
    <row r="3" spans="1:13">
      <c r="A3" s="20"/>
      <c r="B3" s="18"/>
      <c r="C3" s="18"/>
      <c r="D3" s="18"/>
      <c r="E3" s="18"/>
      <c r="F3" s="18"/>
      <c r="G3" s="18"/>
      <c r="H3" s="18"/>
      <c r="I3" s="18"/>
      <c r="J3" s="18"/>
      <c r="K3" s="18"/>
      <c r="L3" s="18"/>
      <c r="M3" s="21"/>
    </row>
    <row r="4" spans="1:13" ht="15.75">
      <c r="A4" s="20"/>
      <c r="B4" s="25" t="s">
        <v>258</v>
      </c>
      <c r="C4" s="18"/>
      <c r="D4" s="18"/>
      <c r="E4" s="18"/>
      <c r="F4" s="18"/>
      <c r="G4" s="18"/>
      <c r="H4" s="18"/>
      <c r="I4" s="18"/>
      <c r="J4" s="18"/>
      <c r="K4" s="18"/>
      <c r="L4" s="18"/>
      <c r="M4" s="21"/>
    </row>
    <row r="5" spans="1:13" ht="30" customHeight="1">
      <c r="A5" s="20"/>
      <c r="B5" s="22" t="s">
        <v>3</v>
      </c>
      <c r="C5" s="18"/>
      <c r="D5" s="18"/>
      <c r="E5" s="18"/>
      <c r="F5" s="18"/>
      <c r="G5" s="18"/>
      <c r="H5" s="18"/>
      <c r="I5" s="18"/>
      <c r="J5" s="18"/>
      <c r="K5" s="18"/>
      <c r="L5" s="18"/>
      <c r="M5" s="21"/>
    </row>
    <row r="6" spans="1:13" ht="30" customHeight="1">
      <c r="A6" s="20"/>
      <c r="B6" s="238" t="s">
        <v>172</v>
      </c>
      <c r="C6" s="238"/>
      <c r="D6" s="238"/>
      <c r="E6" s="238"/>
      <c r="F6" s="238"/>
      <c r="G6" s="238"/>
      <c r="H6" s="238"/>
      <c r="I6" s="238"/>
      <c r="J6" s="238"/>
      <c r="K6" s="238"/>
      <c r="L6" s="238"/>
      <c r="M6" s="239"/>
    </row>
    <row r="7" spans="1:13" ht="7.5" customHeight="1">
      <c r="A7" s="20"/>
      <c r="B7" s="26"/>
      <c r="C7" s="26"/>
      <c r="D7" s="26"/>
      <c r="E7" s="26"/>
      <c r="F7" s="26"/>
      <c r="G7" s="26"/>
      <c r="H7" s="26"/>
      <c r="I7" s="26"/>
      <c r="J7" s="26"/>
      <c r="K7" s="18"/>
      <c r="L7" s="18"/>
      <c r="M7" s="21"/>
    </row>
    <row r="8" spans="1:13" ht="15.95" customHeight="1" thickBot="1">
      <c r="A8" s="20"/>
      <c r="B8" s="237" t="s">
        <v>357</v>
      </c>
      <c r="C8" s="237"/>
      <c r="D8" s="237"/>
      <c r="E8" s="237"/>
      <c r="F8" s="237"/>
      <c r="G8" s="237"/>
      <c r="H8" s="237"/>
      <c r="I8" s="237"/>
      <c r="J8" s="237"/>
      <c r="K8" s="235"/>
      <c r="L8" s="235"/>
      <c r="M8" s="236"/>
    </row>
    <row r="9" spans="1:13" ht="15.95" customHeight="1" thickBot="1">
      <c r="A9" s="20"/>
      <c r="B9" s="237" t="s">
        <v>358</v>
      </c>
      <c r="C9" s="237"/>
      <c r="D9" s="237"/>
      <c r="E9" s="237"/>
      <c r="F9" s="237"/>
      <c r="G9" s="237"/>
      <c r="H9" s="237"/>
      <c r="I9" s="237"/>
      <c r="J9" s="237"/>
      <c r="K9" s="235"/>
      <c r="L9" s="235"/>
      <c r="M9" s="236"/>
    </row>
    <row r="10" spans="1:13" ht="15.95" customHeight="1" thickBot="1">
      <c r="A10" s="20"/>
      <c r="B10" s="237" t="s">
        <v>359</v>
      </c>
      <c r="C10" s="237"/>
      <c r="D10" s="237"/>
      <c r="E10" s="237"/>
      <c r="F10" s="237"/>
      <c r="G10" s="237"/>
      <c r="H10" s="237"/>
      <c r="I10" s="237"/>
      <c r="J10" s="237"/>
      <c r="K10" s="235"/>
      <c r="L10" s="235"/>
      <c r="M10" s="236"/>
    </row>
    <row r="11" spans="1:13" ht="15.95" customHeight="1">
      <c r="A11" s="20"/>
      <c r="B11" s="237" t="s">
        <v>263</v>
      </c>
      <c r="C11" s="237"/>
      <c r="D11" s="237"/>
      <c r="E11" s="237"/>
      <c r="F11" s="237"/>
      <c r="G11" s="237"/>
      <c r="H11" s="237"/>
      <c r="I11" s="237"/>
      <c r="J11" s="237"/>
      <c r="K11" s="233"/>
      <c r="L11" s="233"/>
      <c r="M11" s="234"/>
    </row>
    <row r="12" spans="1:13" ht="12.95" customHeight="1" thickBot="1">
      <c r="A12" s="20"/>
      <c r="B12" s="237" t="s">
        <v>360</v>
      </c>
      <c r="C12" s="237"/>
      <c r="D12" s="237"/>
      <c r="E12" s="237"/>
      <c r="F12" s="237"/>
      <c r="G12" s="237"/>
      <c r="H12" s="237"/>
      <c r="I12" s="237"/>
      <c r="J12" s="237"/>
      <c r="K12" s="235"/>
      <c r="L12" s="235"/>
      <c r="M12" s="236"/>
    </row>
    <row r="13" spans="1:13" ht="15.95" customHeight="1" thickBot="1">
      <c r="A13" s="20"/>
      <c r="B13" s="237" t="s">
        <v>361</v>
      </c>
      <c r="C13" s="237"/>
      <c r="D13" s="237"/>
      <c r="E13" s="237"/>
      <c r="F13" s="237"/>
      <c r="G13" s="237"/>
      <c r="H13" s="237"/>
      <c r="I13" s="237"/>
      <c r="J13" s="237"/>
      <c r="K13" s="235"/>
      <c r="L13" s="235"/>
      <c r="M13" s="236"/>
    </row>
    <row r="14" spans="1:13" ht="15.95" customHeight="1">
      <c r="A14" s="20"/>
      <c r="B14" s="237" t="s">
        <v>259</v>
      </c>
      <c r="C14" s="237"/>
      <c r="D14" s="237"/>
      <c r="E14" s="237"/>
      <c r="F14" s="237"/>
      <c r="G14" s="237"/>
      <c r="H14" s="237"/>
      <c r="I14" s="237"/>
      <c r="J14" s="237"/>
      <c r="K14" s="30"/>
      <c r="L14" s="30"/>
      <c r="M14" s="31"/>
    </row>
    <row r="15" spans="1:13" ht="15.95" customHeight="1">
      <c r="A15" s="20"/>
      <c r="B15" s="240" t="s">
        <v>173</v>
      </c>
      <c r="C15" s="240"/>
      <c r="D15" s="240"/>
      <c r="E15" s="240"/>
      <c r="F15" s="240"/>
      <c r="G15" s="240"/>
      <c r="H15" s="240"/>
      <c r="I15" s="240"/>
      <c r="J15" s="240"/>
      <c r="K15" s="233"/>
      <c r="L15" s="233"/>
      <c r="M15" s="234"/>
    </row>
    <row r="16" spans="1:13" ht="12.95" customHeight="1" thickBot="1">
      <c r="A16" s="20"/>
      <c r="B16" s="240" t="s">
        <v>362</v>
      </c>
      <c r="C16" s="240"/>
      <c r="D16" s="240"/>
      <c r="E16" s="240"/>
      <c r="F16" s="240"/>
      <c r="G16" s="240"/>
      <c r="H16" s="240"/>
      <c r="I16" s="240"/>
      <c r="J16" s="240"/>
      <c r="K16" s="235"/>
      <c r="L16" s="235"/>
      <c r="M16" s="236"/>
    </row>
    <row r="17" spans="1:13" ht="15.95" customHeight="1">
      <c r="A17" s="20"/>
      <c r="B17" s="240" t="s">
        <v>174</v>
      </c>
      <c r="C17" s="240"/>
      <c r="D17" s="240"/>
      <c r="E17" s="240"/>
      <c r="F17" s="240"/>
      <c r="G17" s="240"/>
      <c r="H17" s="240"/>
      <c r="I17" s="240"/>
      <c r="J17" s="240"/>
      <c r="K17" s="233"/>
      <c r="L17" s="233"/>
      <c r="M17" s="234"/>
    </row>
    <row r="18" spans="1:13" ht="12.95" customHeight="1" thickBot="1">
      <c r="A18" s="20"/>
      <c r="B18" s="240" t="s">
        <v>363</v>
      </c>
      <c r="C18" s="240"/>
      <c r="D18" s="240"/>
      <c r="E18" s="240"/>
      <c r="F18" s="240"/>
      <c r="G18" s="240"/>
      <c r="H18" s="240"/>
      <c r="I18" s="240"/>
      <c r="J18" s="240"/>
      <c r="K18" s="235"/>
      <c r="L18" s="235"/>
      <c r="M18" s="236"/>
    </row>
    <row r="19" spans="1:13" ht="15.95" customHeight="1" thickBot="1">
      <c r="A19" s="20"/>
      <c r="B19" s="237" t="s">
        <v>364</v>
      </c>
      <c r="C19" s="237"/>
      <c r="D19" s="237"/>
      <c r="E19" s="237"/>
      <c r="F19" s="237"/>
      <c r="G19" s="237"/>
      <c r="H19" s="237"/>
      <c r="I19" s="237"/>
      <c r="J19" s="237"/>
      <c r="K19" s="235"/>
      <c r="L19" s="235"/>
      <c r="M19" s="236"/>
    </row>
    <row r="20" spans="1:13" ht="15.95" customHeight="1">
      <c r="A20" s="20"/>
      <c r="B20" s="23"/>
      <c r="C20" s="18"/>
      <c r="D20" s="18"/>
      <c r="E20" s="18"/>
      <c r="F20" s="18"/>
      <c r="G20" s="18"/>
      <c r="H20" s="18"/>
      <c r="I20" s="18"/>
      <c r="J20" s="18"/>
      <c r="K20" s="30"/>
      <c r="L20" s="30"/>
      <c r="M20" s="31"/>
    </row>
    <row r="21" spans="1:13" ht="30" customHeight="1">
      <c r="A21" s="20"/>
      <c r="B21" s="238" t="s">
        <v>156</v>
      </c>
      <c r="C21" s="238"/>
      <c r="D21" s="238"/>
      <c r="E21" s="238"/>
      <c r="F21" s="238"/>
      <c r="G21" s="238"/>
      <c r="H21" s="238"/>
      <c r="I21" s="238"/>
      <c r="J21" s="238"/>
      <c r="K21" s="238"/>
      <c r="L21" s="238"/>
      <c r="M21" s="239"/>
    </row>
    <row r="22" spans="1:13" ht="7.5" customHeight="1">
      <c r="A22" s="20"/>
      <c r="B22" s="107"/>
      <c r="C22" s="107"/>
      <c r="D22" s="107"/>
      <c r="E22" s="107"/>
      <c r="F22" s="107"/>
      <c r="G22" s="107"/>
      <c r="H22" s="107"/>
      <c r="I22" s="107"/>
      <c r="J22" s="107"/>
      <c r="K22" s="107"/>
      <c r="L22" s="107"/>
      <c r="M22" s="108"/>
    </row>
    <row r="23" spans="1:13" ht="15.95" customHeight="1">
      <c r="A23" s="20"/>
      <c r="B23" s="237" t="s">
        <v>262</v>
      </c>
      <c r="C23" s="237"/>
      <c r="D23" s="237"/>
      <c r="E23" s="237"/>
      <c r="F23" s="237"/>
      <c r="G23" s="237"/>
      <c r="H23" s="237"/>
      <c r="I23" s="237"/>
      <c r="J23" s="237"/>
      <c r="K23" s="233"/>
      <c r="L23" s="233"/>
      <c r="M23" s="234"/>
    </row>
    <row r="24" spans="1:13" ht="12.95" customHeight="1" thickBot="1">
      <c r="A24" s="20"/>
      <c r="B24" s="237" t="s">
        <v>365</v>
      </c>
      <c r="C24" s="237"/>
      <c r="D24" s="237"/>
      <c r="E24" s="237"/>
      <c r="F24" s="237"/>
      <c r="G24" s="237"/>
      <c r="H24" s="237"/>
      <c r="I24" s="237"/>
      <c r="J24" s="237"/>
      <c r="K24" s="235"/>
      <c r="L24" s="235"/>
      <c r="M24" s="236"/>
    </row>
    <row r="25" spans="1:13" ht="15.95" customHeight="1">
      <c r="A25" s="20"/>
      <c r="B25" s="237" t="s">
        <v>260</v>
      </c>
      <c r="C25" s="237"/>
      <c r="D25" s="237"/>
      <c r="E25" s="237"/>
      <c r="F25" s="237"/>
      <c r="G25" s="237"/>
      <c r="H25" s="237"/>
      <c r="I25" s="237"/>
      <c r="J25" s="237"/>
      <c r="K25" s="233"/>
      <c r="L25" s="233"/>
      <c r="M25" s="234"/>
    </row>
    <row r="26" spans="1:13" ht="12.95" customHeight="1">
      <c r="A26" s="20"/>
      <c r="B26" s="237" t="s">
        <v>261</v>
      </c>
      <c r="C26" s="237"/>
      <c r="D26" s="237"/>
      <c r="E26" s="237"/>
      <c r="F26" s="237"/>
      <c r="G26" s="237"/>
      <c r="H26" s="237"/>
      <c r="I26" s="237"/>
      <c r="J26" s="237"/>
      <c r="K26" s="233"/>
      <c r="L26" s="233"/>
      <c r="M26" s="234"/>
    </row>
    <row r="27" spans="1:13" ht="12.95" customHeight="1" thickBot="1">
      <c r="A27" s="20"/>
      <c r="B27" s="237" t="s">
        <v>366</v>
      </c>
      <c r="C27" s="237"/>
      <c r="D27" s="237"/>
      <c r="E27" s="237"/>
      <c r="F27" s="237"/>
      <c r="G27" s="237"/>
      <c r="H27" s="237"/>
      <c r="I27" s="237"/>
      <c r="J27" s="237"/>
      <c r="K27" s="235"/>
      <c r="L27" s="235"/>
      <c r="M27" s="236"/>
    </row>
    <row r="28" spans="1:13" ht="15.95" customHeight="1">
      <c r="A28" s="20"/>
      <c r="B28" s="237" t="s">
        <v>264</v>
      </c>
      <c r="C28" s="237"/>
      <c r="D28" s="237"/>
      <c r="E28" s="237"/>
      <c r="F28" s="237"/>
      <c r="G28" s="237"/>
      <c r="H28" s="237"/>
      <c r="I28" s="237"/>
      <c r="J28" s="237"/>
      <c r="K28" s="233"/>
      <c r="L28" s="233"/>
      <c r="M28" s="234"/>
    </row>
    <row r="29" spans="1:13" ht="12.95" customHeight="1" thickBot="1">
      <c r="A29" s="20"/>
      <c r="B29" s="237" t="s">
        <v>367</v>
      </c>
      <c r="C29" s="237"/>
      <c r="D29" s="237"/>
      <c r="E29" s="237"/>
      <c r="F29" s="237"/>
      <c r="G29" s="237"/>
      <c r="H29" s="237"/>
      <c r="I29" s="237"/>
      <c r="J29" s="237"/>
      <c r="K29" s="235"/>
      <c r="L29" s="235"/>
      <c r="M29" s="236"/>
    </row>
    <row r="30" spans="1:13" ht="15.95" customHeight="1">
      <c r="A30" s="20"/>
      <c r="B30" s="237" t="s">
        <v>265</v>
      </c>
      <c r="C30" s="237"/>
      <c r="D30" s="237"/>
      <c r="E30" s="237"/>
      <c r="F30" s="237"/>
      <c r="G30" s="237"/>
      <c r="H30" s="237"/>
      <c r="I30" s="237"/>
      <c r="J30" s="237"/>
      <c r="K30" s="233"/>
      <c r="L30" s="233"/>
      <c r="M30" s="234"/>
    </row>
    <row r="31" spans="1:13" ht="12.95" customHeight="1" thickBot="1">
      <c r="A31" s="20"/>
      <c r="B31" s="237" t="s">
        <v>368</v>
      </c>
      <c r="C31" s="237"/>
      <c r="D31" s="237"/>
      <c r="E31" s="237"/>
      <c r="F31" s="237"/>
      <c r="G31" s="237"/>
      <c r="H31" s="237"/>
      <c r="I31" s="237"/>
      <c r="J31" s="237"/>
      <c r="K31" s="235"/>
      <c r="L31" s="235"/>
      <c r="M31" s="236"/>
    </row>
    <row r="32" spans="1:13" ht="13.5" customHeight="1">
      <c r="A32" s="20"/>
      <c r="B32" s="237"/>
      <c r="C32" s="237"/>
      <c r="D32" s="237"/>
      <c r="E32" s="237"/>
      <c r="F32" s="237"/>
      <c r="G32" s="237"/>
      <c r="H32" s="237"/>
      <c r="I32" s="237"/>
      <c r="J32" s="237"/>
      <c r="K32" s="18"/>
      <c r="L32" s="18"/>
      <c r="M32" s="21"/>
    </row>
    <row r="33" spans="1:13" ht="45" customHeight="1" thickBot="1">
      <c r="A33" s="24"/>
      <c r="B33" s="251" t="s">
        <v>157</v>
      </c>
      <c r="C33" s="252"/>
      <c r="D33" s="252"/>
      <c r="E33" s="252"/>
      <c r="F33" s="252"/>
      <c r="G33" s="252"/>
      <c r="H33" s="252"/>
      <c r="I33" s="252"/>
      <c r="J33" s="252"/>
      <c r="K33" s="252"/>
      <c r="L33" s="252"/>
      <c r="M33" s="253"/>
    </row>
    <row r="34" spans="1:13" ht="15.75" thickTop="1"/>
    <row r="35" spans="1:13">
      <c r="B35" s="58" t="s">
        <v>64</v>
      </c>
    </row>
    <row r="36" spans="1:13">
      <c r="B36" t="s">
        <v>65</v>
      </c>
    </row>
    <row r="37" spans="1:13">
      <c r="B37" s="59" t="s">
        <v>66</v>
      </c>
    </row>
    <row r="51" spans="2:2">
      <c r="B51" t="s">
        <v>7</v>
      </c>
    </row>
    <row r="52" spans="2:2">
      <c r="B52" t="s">
        <v>4</v>
      </c>
    </row>
    <row r="53" spans="2:2">
      <c r="B53" t="s">
        <v>5</v>
      </c>
    </row>
    <row r="54" spans="2:2">
      <c r="B54" t="s">
        <v>57</v>
      </c>
    </row>
  </sheetData>
  <sheetProtection algorithmName="SHA-512" hashValue="7UflyJntmfHnukdJf47xGjjJb1El4yuW+ETCkvU59Gsmw0c5x5Gl3LiVy3xFfpIB/VtwH9UL8dmdaUX3yvZ2Aw==" saltValue="I+R4U+tprlThgK8N/5SBwA==" spinCount="100000" sheet="1" objects="1" scenarios="1" selectLockedCells="1"/>
  <mergeCells count="43">
    <mergeCell ref="B33:M33"/>
    <mergeCell ref="B8:J8"/>
    <mergeCell ref="B9:J9"/>
    <mergeCell ref="B10:J10"/>
    <mergeCell ref="B11:J11"/>
    <mergeCell ref="B26:J26"/>
    <mergeCell ref="B28:J28"/>
    <mergeCell ref="B23:J23"/>
    <mergeCell ref="K10:M10"/>
    <mergeCell ref="B29:J29"/>
    <mergeCell ref="B30:J30"/>
    <mergeCell ref="B32:J32"/>
    <mergeCell ref="K19:M19"/>
    <mergeCell ref="B19:J19"/>
    <mergeCell ref="B25:J25"/>
    <mergeCell ref="B18:J18"/>
    <mergeCell ref="K1:M1"/>
    <mergeCell ref="K2:M2"/>
    <mergeCell ref="K13:M13"/>
    <mergeCell ref="K11:M12"/>
    <mergeCell ref="B6:M6"/>
    <mergeCell ref="K8:M8"/>
    <mergeCell ref="K9:M9"/>
    <mergeCell ref="A1:C1"/>
    <mergeCell ref="D1:H1"/>
    <mergeCell ref="A2:C2"/>
    <mergeCell ref="D2:H2"/>
    <mergeCell ref="K30:M31"/>
    <mergeCell ref="B12:J12"/>
    <mergeCell ref="B13:J13"/>
    <mergeCell ref="B21:M21"/>
    <mergeCell ref="B15:J15"/>
    <mergeCell ref="B16:J16"/>
    <mergeCell ref="B17:J17"/>
    <mergeCell ref="K15:M16"/>
    <mergeCell ref="K17:M18"/>
    <mergeCell ref="B31:J31"/>
    <mergeCell ref="B14:J14"/>
    <mergeCell ref="K23:M24"/>
    <mergeCell ref="B24:J24"/>
    <mergeCell ref="B27:J27"/>
    <mergeCell ref="K25:M27"/>
    <mergeCell ref="K28:M29"/>
  </mergeCells>
  <dataValidations count="1">
    <dataValidation type="list" allowBlank="1" showInputMessage="1" showErrorMessage="1" promptTitle="Yes, No, N/A, or Blank" prompt="Please make a selection from the drop-down menu. The selection of the blank entry implies a non-response." sqref="K25 K23 K17 K19:M19 K11 K8:M10 K13:M13 K15 K28 K30">
      <formula1>$B$51:$B$54</formula1>
    </dataValidation>
  </dataValidations>
  <printOptions horizontalCentered="1"/>
  <pageMargins left="0.35" right="0.35" top="0.5" bottom="0.5" header="0.3" footer="0.3"/>
  <pageSetup orientation="portrait" blackAndWhite="1" r:id="rId1"/>
  <headerFooter>
    <oddFooter>&amp;LPage 2&amp;C&amp;A</oddFooter>
  </headerFooter>
</worksheet>
</file>

<file path=xl/worksheets/sheet3.xml><?xml version="1.0" encoding="utf-8"?>
<worksheet xmlns="http://schemas.openxmlformats.org/spreadsheetml/2006/main" xmlns:r="http://schemas.openxmlformats.org/officeDocument/2006/relationships">
  <dimension ref="A1:Q75"/>
  <sheetViews>
    <sheetView zoomScaleNormal="100" workbookViewId="0">
      <selection activeCell="F10" sqref="F10:N10"/>
    </sheetView>
  </sheetViews>
  <sheetFormatPr defaultRowHeight="15"/>
  <cols>
    <col min="1" max="1" width="1.85546875" customWidth="1"/>
    <col min="3" max="3" width="9.140625" customWidth="1"/>
    <col min="5" max="5" width="9.28515625" bestFit="1" customWidth="1"/>
    <col min="6" max="6" width="1.5703125" customWidth="1"/>
    <col min="9" max="9" width="6.140625" customWidth="1"/>
    <col min="10" max="10" width="5.7109375" customWidth="1"/>
    <col min="11" max="11" width="1.5703125" customWidth="1"/>
    <col min="12" max="12" width="5.7109375" customWidth="1"/>
    <col min="13" max="13" width="1.28515625" customWidth="1"/>
    <col min="14" max="14" width="7.7109375" customWidth="1"/>
    <col min="16" max="16" width="16.42578125" customWidth="1"/>
    <col min="17" max="17" width="29.85546875" customWidth="1"/>
  </cols>
  <sheetData>
    <row r="1" spans="1:14" ht="16.5" thickTop="1" thickBot="1">
      <c r="A1" s="219" t="s">
        <v>51</v>
      </c>
      <c r="B1" s="220"/>
      <c r="C1" s="220"/>
      <c r="D1" s="264" t="str">
        <f ca="1">IF(CELL("type",'Request Limits'!$D1)="b","",'Request Limits'!$D1)</f>
        <v/>
      </c>
      <c r="E1" s="264"/>
      <c r="F1" s="264"/>
      <c r="G1" s="264"/>
      <c r="H1" s="264"/>
      <c r="I1" s="34"/>
      <c r="J1" s="114" t="s">
        <v>0</v>
      </c>
      <c r="K1" s="266" t="str">
        <f ca="1">IF(CELL("type",'Request Limits'!$K1)="b","",'Request Limits'!$K1)</f>
        <v/>
      </c>
      <c r="L1" s="266"/>
      <c r="M1" s="266"/>
      <c r="N1" s="267"/>
    </row>
    <row r="2" spans="1:14" ht="15.75" thickBot="1">
      <c r="A2" s="221" t="s">
        <v>2</v>
      </c>
      <c r="B2" s="222"/>
      <c r="C2" s="222"/>
      <c r="D2" s="265" t="str">
        <f ca="1">IF(CELL("type",'Request Limits'!$D2)="b","",'Request Limits'!$D2)</f>
        <v/>
      </c>
      <c r="E2" s="265"/>
      <c r="F2" s="265"/>
      <c r="G2" s="265"/>
      <c r="H2" s="265"/>
      <c r="I2" s="36"/>
      <c r="J2" s="115" t="s">
        <v>1</v>
      </c>
      <c r="K2" s="268" t="str">
        <f ca="1">IF(CELL("type",'Request Limits'!$K2)="b","",'Request Limits'!$K2)</f>
        <v/>
      </c>
      <c r="L2" s="268"/>
      <c r="M2" s="268"/>
      <c r="N2" s="269"/>
    </row>
    <row r="3" spans="1:14">
      <c r="A3" s="38"/>
      <c r="B3" s="36"/>
      <c r="C3" s="36"/>
      <c r="D3" s="36"/>
      <c r="E3" s="36"/>
      <c r="F3" s="36"/>
      <c r="G3" s="36"/>
      <c r="H3" s="36"/>
      <c r="I3" s="36"/>
      <c r="J3" s="36"/>
      <c r="K3" s="36"/>
      <c r="L3" s="36"/>
      <c r="M3" s="36"/>
      <c r="N3" s="39"/>
    </row>
    <row r="4" spans="1:14" ht="15.75">
      <c r="A4" s="38"/>
      <c r="B4" s="52" t="s">
        <v>270</v>
      </c>
      <c r="C4" s="36"/>
      <c r="D4" s="36"/>
      <c r="E4" s="36"/>
      <c r="F4" s="36"/>
      <c r="G4" s="36"/>
      <c r="H4" s="36"/>
      <c r="I4" s="36"/>
      <c r="J4" s="36"/>
      <c r="K4" s="36"/>
      <c r="L4" s="36"/>
      <c r="M4" s="36"/>
      <c r="N4" s="39"/>
    </row>
    <row r="5" spans="1:14" ht="30" customHeight="1">
      <c r="A5" s="38"/>
      <c r="B5" s="22" t="s">
        <v>6</v>
      </c>
      <c r="C5" s="36"/>
      <c r="D5" s="36"/>
      <c r="E5" s="36"/>
      <c r="F5" s="36"/>
      <c r="G5" s="36"/>
      <c r="H5" s="36"/>
      <c r="I5" s="36"/>
      <c r="J5" s="36"/>
      <c r="K5" s="36"/>
      <c r="L5" s="36"/>
      <c r="M5" s="36"/>
      <c r="N5" s="39"/>
    </row>
    <row r="6" spans="1:14" ht="75.95" customHeight="1">
      <c r="A6" s="38"/>
      <c r="B6" s="271" t="s">
        <v>290</v>
      </c>
      <c r="C6" s="271"/>
      <c r="D6" s="271"/>
      <c r="E6" s="271"/>
      <c r="F6" s="271"/>
      <c r="G6" s="271"/>
      <c r="H6" s="271"/>
      <c r="I6" s="271"/>
      <c r="J6" s="271"/>
      <c r="K6" s="271"/>
      <c r="L6" s="271"/>
      <c r="M6" s="271"/>
      <c r="N6" s="272"/>
    </row>
    <row r="7" spans="1:14" ht="9.75" customHeight="1">
      <c r="A7" s="38"/>
      <c r="B7" s="36"/>
      <c r="C7" s="36"/>
      <c r="D7" s="36"/>
      <c r="E7" s="36"/>
      <c r="F7" s="36"/>
      <c r="G7" s="36"/>
      <c r="H7" s="36"/>
      <c r="I7" s="36"/>
      <c r="J7" s="36"/>
      <c r="K7" s="36"/>
      <c r="L7" s="36"/>
      <c r="M7" s="36"/>
      <c r="N7" s="39"/>
    </row>
    <row r="8" spans="1:14" ht="15.95" customHeight="1">
      <c r="A8" s="38"/>
      <c r="B8" s="271" t="s">
        <v>194</v>
      </c>
      <c r="C8" s="273"/>
      <c r="D8" s="273"/>
      <c r="E8" s="273"/>
      <c r="F8" s="273"/>
      <c r="G8" s="273"/>
      <c r="H8" s="273"/>
      <c r="I8" s="273"/>
      <c r="J8" s="273"/>
      <c r="K8" s="273"/>
      <c r="L8" s="273"/>
      <c r="M8" s="273"/>
      <c r="N8" s="274"/>
    </row>
    <row r="9" spans="1:14" ht="8.25" customHeight="1">
      <c r="A9" s="38"/>
      <c r="B9" s="36"/>
      <c r="C9" s="36"/>
      <c r="D9" s="36"/>
      <c r="E9" s="36"/>
      <c r="F9" s="36"/>
      <c r="G9" s="36"/>
      <c r="H9" s="36"/>
      <c r="I9" s="36"/>
      <c r="J9" s="36"/>
      <c r="K9" s="36"/>
      <c r="L9" s="36"/>
      <c r="M9" s="36"/>
      <c r="N9" s="39"/>
    </row>
    <row r="10" spans="1:14" ht="15.75" thickBot="1">
      <c r="A10" s="38"/>
      <c r="B10" s="255" t="s">
        <v>369</v>
      </c>
      <c r="C10" s="255"/>
      <c r="D10" s="255"/>
      <c r="E10" s="255"/>
      <c r="F10" s="279"/>
      <c r="G10" s="279"/>
      <c r="H10" s="279"/>
      <c r="I10" s="279"/>
      <c r="J10" s="279"/>
      <c r="K10" s="279"/>
      <c r="L10" s="279"/>
      <c r="M10" s="279"/>
      <c r="N10" s="280"/>
    </row>
    <row r="11" spans="1:14" ht="30" customHeight="1">
      <c r="A11" s="38"/>
      <c r="B11" s="275" t="s">
        <v>278</v>
      </c>
      <c r="C11" s="275"/>
      <c r="D11" s="275"/>
      <c r="E11" s="275"/>
      <c r="F11" s="275"/>
      <c r="G11" s="275"/>
      <c r="H11" s="275"/>
      <c r="I11" s="275"/>
      <c r="J11" s="275"/>
      <c r="K11" s="275"/>
      <c r="L11" s="275"/>
      <c r="M11" s="275"/>
      <c r="N11" s="276"/>
    </row>
    <row r="12" spans="1:14" ht="7.5" customHeight="1">
      <c r="A12" s="38"/>
      <c r="B12" s="106"/>
      <c r="C12" s="106"/>
      <c r="D12" s="106"/>
      <c r="E12" s="106"/>
      <c r="F12" s="106"/>
      <c r="G12" s="106"/>
      <c r="H12" s="106"/>
      <c r="I12" s="106"/>
      <c r="J12" s="106"/>
      <c r="K12" s="106"/>
      <c r="L12" s="106"/>
      <c r="M12" s="106"/>
      <c r="N12" s="134"/>
    </row>
    <row r="13" spans="1:14" ht="15.95" customHeight="1" thickBot="1">
      <c r="A13" s="38"/>
      <c r="B13" s="135" t="s">
        <v>370</v>
      </c>
      <c r="C13" s="106"/>
      <c r="D13" s="106"/>
      <c r="E13" s="106"/>
      <c r="F13" s="106"/>
      <c r="G13" s="106"/>
      <c r="H13" s="106"/>
      <c r="I13" s="106"/>
      <c r="J13" s="262" t="s">
        <v>57</v>
      </c>
      <c r="K13" s="262"/>
      <c r="L13" s="262"/>
      <c r="M13" s="262"/>
      <c r="N13" s="263"/>
    </row>
    <row r="14" spans="1:14" ht="7.5" customHeight="1">
      <c r="A14" s="38"/>
      <c r="B14" s="106"/>
      <c r="C14" s="106"/>
      <c r="D14" s="106"/>
      <c r="E14" s="106"/>
      <c r="F14" s="106"/>
      <c r="G14" s="106"/>
      <c r="H14" s="106"/>
      <c r="I14" s="106"/>
      <c r="J14" s="106"/>
      <c r="K14" s="106"/>
      <c r="L14" s="106"/>
      <c r="M14" s="106"/>
      <c r="N14" s="134"/>
    </row>
    <row r="15" spans="1:14" ht="15.95" customHeight="1">
      <c r="A15" s="38"/>
      <c r="B15" s="135" t="s">
        <v>281</v>
      </c>
      <c r="C15" s="106"/>
      <c r="D15" s="106"/>
      <c r="E15" s="106"/>
      <c r="F15" s="106"/>
      <c r="G15" s="106"/>
      <c r="H15" s="106"/>
      <c r="I15" s="106"/>
      <c r="J15" s="106"/>
      <c r="K15" s="106"/>
      <c r="L15" s="106"/>
      <c r="M15" s="106"/>
      <c r="N15" s="134"/>
    </row>
    <row r="16" spans="1:14" ht="12.95" customHeight="1">
      <c r="A16" s="38"/>
      <c r="B16" s="135" t="s">
        <v>198</v>
      </c>
      <c r="C16" s="106"/>
      <c r="D16" s="106"/>
      <c r="E16" s="106"/>
      <c r="F16" s="106"/>
      <c r="G16" s="106"/>
      <c r="H16" s="36"/>
      <c r="I16" s="36"/>
      <c r="J16" s="36"/>
      <c r="K16" s="36"/>
      <c r="L16" s="36"/>
      <c r="M16" s="36"/>
      <c r="N16" s="39"/>
    </row>
    <row r="17" spans="1:17" ht="15.75" customHeight="1" thickBot="1">
      <c r="A17" s="38"/>
      <c r="B17" s="106"/>
      <c r="C17" s="106"/>
      <c r="D17" s="106"/>
      <c r="E17" s="231" t="s">
        <v>57</v>
      </c>
      <c r="F17" s="231"/>
      <c r="G17" s="231"/>
      <c r="H17" s="231"/>
      <c r="I17" s="231"/>
      <c r="J17" s="231"/>
      <c r="K17" s="231"/>
      <c r="L17" s="231"/>
      <c r="M17" s="231"/>
      <c r="N17" s="260"/>
    </row>
    <row r="18" spans="1:17">
      <c r="A18" s="38"/>
      <c r="B18" s="106"/>
      <c r="C18" s="106"/>
      <c r="D18" s="106"/>
      <c r="E18" s="137" t="str">
        <f ca="1">"Please answer question"&amp;IF(CELL("type",F10)="b",IF(AND(J13=" ",E17=" "),"s 1-3 before continuing.",IF(AND(E17=" ",OR(J13=B73,J13=B74)),"s 1 &amp; 3 before continuing.",IF(AND(J13=" ",OR(E17=B68,E17=B69,E17=B70)),"s 1 &amp; 2 before continuing.",IF(AND(OR(E17=B68,E17=B69,E17=B70),OR(J13=B73,J13=B74))," 1 before continuing.","s as required above")))),IF(J13=" ",IF(E17=" ","s 2 &amp; 3 before continuing."," 2 before continuing."),IF(E17=" "," 3 before continuing.",IF(AND(J13=B73,E17=B68),"s 4-7 and skip questions 8-9.",IF(OR(E17=B69,E17=B70)," 8, skipping questions 4-7 and 9.",IF(AND(J13=B74,E17=B68)," 9, skipping questions 4-8","s above to be more accurate."))))))</f>
        <v>Please answer questions 1-3 before continuing.</v>
      </c>
      <c r="F18" s="106"/>
      <c r="G18" s="136"/>
      <c r="H18" s="136"/>
      <c r="I18" s="136"/>
      <c r="J18" s="136"/>
      <c r="K18" s="136"/>
      <c r="L18" s="136"/>
      <c r="M18" s="136"/>
      <c r="N18" s="134"/>
      <c r="Q18" s="169"/>
    </row>
    <row r="19" spans="1:17">
      <c r="A19" s="38"/>
      <c r="B19" s="116" t="s">
        <v>196</v>
      </c>
      <c r="C19" s="41"/>
      <c r="D19" s="41"/>
      <c r="E19" s="41"/>
      <c r="F19" s="41"/>
      <c r="G19" s="41"/>
      <c r="H19" s="41"/>
      <c r="I19" s="41"/>
      <c r="J19" s="41"/>
      <c r="K19" s="41"/>
      <c r="L19" s="41"/>
      <c r="M19" s="41"/>
      <c r="N19" s="61"/>
    </row>
    <row r="20" spans="1:17" ht="15.95" customHeight="1" thickBot="1">
      <c r="A20" s="38"/>
      <c r="B20" s="110" t="s">
        <v>59</v>
      </c>
      <c r="C20" s="92"/>
      <c r="D20" s="92"/>
      <c r="E20" s="92"/>
      <c r="F20" s="92"/>
      <c r="G20" s="92"/>
      <c r="H20" s="92"/>
      <c r="I20" s="92"/>
      <c r="J20" s="235" t="s">
        <v>57</v>
      </c>
      <c r="K20" s="235"/>
      <c r="L20" s="235"/>
      <c r="M20" s="117"/>
      <c r="N20" s="61"/>
    </row>
    <row r="21" spans="1:17" ht="15.95" customHeight="1" thickBot="1">
      <c r="A21" s="38"/>
      <c r="B21" s="41"/>
      <c r="C21" s="41"/>
      <c r="D21" s="41"/>
      <c r="E21" s="41"/>
      <c r="F21" s="41"/>
      <c r="G21" s="41"/>
      <c r="H21" s="109"/>
      <c r="I21" s="56" t="s">
        <v>63</v>
      </c>
      <c r="J21" s="277">
        <f>'Request Limits'!G8</f>
        <v>0</v>
      </c>
      <c r="K21" s="278"/>
      <c r="L21" s="278"/>
      <c r="M21" s="110" t="s">
        <v>60</v>
      </c>
      <c r="N21" s="61"/>
      <c r="P21" s="152"/>
    </row>
    <row r="22" spans="1:17" ht="15.95" customHeight="1">
      <c r="A22" s="38"/>
      <c r="B22" s="110" t="s">
        <v>8</v>
      </c>
      <c r="C22" s="92"/>
      <c r="D22" s="92"/>
      <c r="E22" s="92"/>
      <c r="F22" s="92"/>
      <c r="G22" s="92"/>
      <c r="H22" s="92"/>
      <c r="I22" s="92"/>
      <c r="J22" s="92"/>
      <c r="K22" s="92"/>
      <c r="L22" s="41"/>
      <c r="M22" s="41"/>
      <c r="N22" s="61"/>
      <c r="P22" s="152"/>
    </row>
    <row r="23" spans="1:17" ht="15.95" customHeight="1" thickBot="1">
      <c r="A23" s="38"/>
      <c r="B23" s="110" t="s">
        <v>266</v>
      </c>
      <c r="C23" s="92"/>
      <c r="D23" s="92"/>
      <c r="E23" s="92"/>
      <c r="F23" s="92"/>
      <c r="G23" s="92"/>
      <c r="H23" s="92"/>
      <c r="I23" s="92"/>
      <c r="J23" s="92"/>
      <c r="K23" s="92"/>
      <c r="L23" s="235" t="s">
        <v>57</v>
      </c>
      <c r="M23" s="235"/>
      <c r="N23" s="236"/>
    </row>
    <row r="24" spans="1:17" ht="15.95" customHeight="1" thickBot="1">
      <c r="A24" s="38"/>
      <c r="B24" s="110" t="s">
        <v>61</v>
      </c>
      <c r="C24" s="92"/>
      <c r="D24" s="92"/>
      <c r="E24" s="92"/>
      <c r="F24" s="92"/>
      <c r="G24" s="92"/>
      <c r="H24" s="92"/>
      <c r="I24" s="92"/>
      <c r="J24" s="92"/>
      <c r="K24" s="92"/>
      <c r="L24" s="235" t="s">
        <v>57</v>
      </c>
      <c r="M24" s="235"/>
      <c r="N24" s="236"/>
    </row>
    <row r="25" spans="1:17" ht="15.95" customHeight="1" thickBot="1">
      <c r="A25" s="38"/>
      <c r="B25" s="110" t="s">
        <v>377</v>
      </c>
      <c r="C25" s="92"/>
      <c r="D25" s="92"/>
      <c r="E25" s="92"/>
      <c r="F25" s="92"/>
      <c r="G25" s="92"/>
      <c r="H25" s="92"/>
      <c r="I25" s="92"/>
      <c r="J25" s="92"/>
      <c r="K25" s="92"/>
      <c r="L25" s="235" t="s">
        <v>57</v>
      </c>
      <c r="M25" s="235"/>
      <c r="N25" s="236"/>
    </row>
    <row r="26" spans="1:17" ht="9" customHeight="1">
      <c r="A26" s="38"/>
      <c r="B26" s="41"/>
      <c r="C26" s="41"/>
      <c r="D26" s="41"/>
      <c r="E26" s="41"/>
      <c r="F26" s="41"/>
      <c r="G26" s="41"/>
      <c r="H26" s="41"/>
      <c r="I26" s="41"/>
      <c r="J26" s="117"/>
      <c r="K26" s="117"/>
      <c r="L26" s="256"/>
      <c r="M26" s="256"/>
      <c r="N26" s="257"/>
    </row>
    <row r="27" spans="1:17">
      <c r="A27" s="38"/>
      <c r="B27" s="116" t="s">
        <v>282</v>
      </c>
      <c r="C27" s="113"/>
      <c r="D27" s="113"/>
      <c r="E27" s="113"/>
      <c r="F27" s="113"/>
      <c r="G27" s="113"/>
      <c r="H27" s="113"/>
      <c r="I27" s="113"/>
      <c r="J27" s="258"/>
      <c r="K27" s="258"/>
      <c r="L27" s="258"/>
      <c r="M27" s="258"/>
      <c r="N27" s="259"/>
    </row>
    <row r="28" spans="1:17" ht="15.95" customHeight="1" thickBot="1">
      <c r="A28" s="38"/>
      <c r="B28" s="110" t="s">
        <v>62</v>
      </c>
      <c r="C28" s="92"/>
      <c r="D28" s="92"/>
      <c r="E28" s="92"/>
      <c r="F28" s="92"/>
      <c r="G28" s="92"/>
      <c r="H28" s="92"/>
      <c r="I28" s="92"/>
      <c r="J28" s="235" t="s">
        <v>57</v>
      </c>
      <c r="K28" s="235"/>
      <c r="L28" s="235"/>
      <c r="M28" s="235"/>
      <c r="N28" s="236"/>
    </row>
    <row r="29" spans="1:17" ht="15.95" customHeight="1" thickBot="1">
      <c r="A29" s="38"/>
      <c r="B29" s="110" t="s">
        <v>193</v>
      </c>
      <c r="C29" s="92"/>
      <c r="D29" s="92"/>
      <c r="E29" s="92"/>
      <c r="F29" s="92"/>
      <c r="G29" s="92"/>
      <c r="H29" s="92"/>
      <c r="I29" s="92"/>
      <c r="J29" s="281"/>
      <c r="K29" s="281"/>
      <c r="L29" s="281"/>
      <c r="M29" s="281"/>
      <c r="N29" s="282"/>
    </row>
    <row r="30" spans="1:17" ht="9" customHeight="1">
      <c r="A30" s="38"/>
      <c r="B30" s="110"/>
      <c r="C30" s="92"/>
      <c r="D30" s="92"/>
      <c r="E30" s="92"/>
      <c r="F30" s="92"/>
      <c r="G30" s="92"/>
      <c r="H30" s="92"/>
      <c r="I30" s="92"/>
      <c r="J30" s="167"/>
      <c r="K30" s="167"/>
      <c r="L30" s="167"/>
      <c r="M30" s="167"/>
      <c r="N30" s="168"/>
    </row>
    <row r="31" spans="1:17" ht="15.95" customHeight="1">
      <c r="A31" s="38"/>
      <c r="B31" s="154" t="s">
        <v>283</v>
      </c>
      <c r="C31" s="36"/>
      <c r="D31" s="36"/>
      <c r="E31" s="36"/>
      <c r="F31" s="36"/>
      <c r="G31" s="36"/>
      <c r="H31" s="36"/>
      <c r="I31" s="36"/>
      <c r="J31" s="36"/>
      <c r="K31" s="36"/>
      <c r="L31" s="36"/>
      <c r="M31" s="36"/>
      <c r="N31" s="39"/>
    </row>
    <row r="32" spans="1:17" ht="15.95" customHeight="1" thickBot="1">
      <c r="A32" s="38"/>
      <c r="B32" s="41" t="s">
        <v>160</v>
      </c>
      <c r="C32" s="36"/>
      <c r="D32" s="36"/>
      <c r="E32" s="36"/>
      <c r="F32" s="36"/>
      <c r="G32" s="36"/>
      <c r="H32" s="36"/>
      <c r="I32" s="36"/>
      <c r="J32" s="36"/>
      <c r="K32" s="36"/>
      <c r="L32" s="235" t="s">
        <v>57</v>
      </c>
      <c r="M32" s="235"/>
      <c r="N32" s="236"/>
    </row>
    <row r="33" spans="1:14" ht="12.95" customHeight="1">
      <c r="A33" s="38"/>
      <c r="B33" s="41" t="s">
        <v>9</v>
      </c>
      <c r="C33" s="36"/>
      <c r="D33" s="36"/>
      <c r="E33" s="36"/>
      <c r="F33" s="36"/>
      <c r="G33" s="36"/>
      <c r="H33" s="36"/>
      <c r="I33" s="36"/>
      <c r="J33" s="36"/>
      <c r="K33" s="36"/>
      <c r="L33" s="62"/>
      <c r="M33" s="62"/>
      <c r="N33" s="39"/>
    </row>
    <row r="34" spans="1:14" ht="15.95" customHeight="1" thickBot="1">
      <c r="A34" s="38"/>
      <c r="B34" s="41" t="s">
        <v>158</v>
      </c>
      <c r="C34" s="36"/>
      <c r="D34" s="36"/>
      <c r="E34" s="261"/>
      <c r="F34" s="261"/>
      <c r="G34" s="261"/>
      <c r="H34" s="36"/>
      <c r="I34" s="36"/>
      <c r="J34" s="36"/>
      <c r="K34" s="36"/>
      <c r="L34" s="36"/>
      <c r="M34" s="36"/>
      <c r="N34" s="39"/>
    </row>
    <row r="35" spans="1:14" ht="9" customHeight="1">
      <c r="A35" s="38"/>
      <c r="B35" s="36"/>
      <c r="C35" s="36"/>
      <c r="D35" s="36"/>
      <c r="E35" s="36"/>
      <c r="F35" s="36"/>
      <c r="G35" s="36"/>
      <c r="H35" s="36"/>
      <c r="I35" s="36"/>
      <c r="J35" s="36"/>
      <c r="K35" s="36"/>
      <c r="L35" s="36"/>
      <c r="M35" s="36"/>
      <c r="N35" s="39"/>
    </row>
    <row r="36" spans="1:14" ht="15.95" customHeight="1">
      <c r="A36" s="38"/>
      <c r="B36" s="53" t="s">
        <v>284</v>
      </c>
      <c r="C36" s="36"/>
      <c r="D36" s="36"/>
      <c r="E36" s="36"/>
      <c r="F36" s="36"/>
      <c r="G36" s="36"/>
      <c r="H36" s="36"/>
      <c r="I36" s="36"/>
      <c r="J36" s="36"/>
      <c r="K36" s="36"/>
      <c r="L36" s="36"/>
      <c r="M36" s="62"/>
      <c r="N36" s="39"/>
    </row>
    <row r="37" spans="1:14" ht="15.95" customHeight="1" thickBot="1">
      <c r="A37" s="38"/>
      <c r="B37" s="110" t="s">
        <v>267</v>
      </c>
      <c r="C37" s="92"/>
      <c r="D37" s="92"/>
      <c r="E37" s="92"/>
      <c r="F37" s="92"/>
      <c r="G37" s="92"/>
      <c r="H37" s="92"/>
      <c r="I37" s="92"/>
      <c r="J37" s="92"/>
      <c r="K37" s="92"/>
      <c r="L37" s="235" t="s">
        <v>57</v>
      </c>
      <c r="M37" s="235"/>
      <c r="N37" s="236"/>
    </row>
    <row r="38" spans="1:14" ht="15.95" customHeight="1">
      <c r="A38" s="38"/>
      <c r="B38" s="110" t="s">
        <v>375</v>
      </c>
      <c r="C38" s="92"/>
      <c r="D38" s="92"/>
      <c r="E38" s="92"/>
      <c r="F38" s="92"/>
      <c r="G38" s="92"/>
      <c r="H38" s="92"/>
      <c r="I38" s="92"/>
      <c r="J38" s="92"/>
      <c r="K38" s="92"/>
      <c r="L38" s="283" t="s">
        <v>57</v>
      </c>
      <c r="M38" s="283"/>
      <c r="N38" s="284"/>
    </row>
    <row r="39" spans="1:14" ht="12.95" customHeight="1" thickBot="1">
      <c r="A39" s="38"/>
      <c r="B39" s="110" t="s">
        <v>376</v>
      </c>
      <c r="C39" s="92"/>
      <c r="D39" s="92"/>
      <c r="E39" s="92"/>
      <c r="F39" s="92"/>
      <c r="G39" s="92"/>
      <c r="H39" s="92"/>
      <c r="I39" s="92"/>
      <c r="J39" s="92"/>
      <c r="K39" s="92"/>
      <c r="L39" s="235"/>
      <c r="M39" s="235"/>
      <c r="N39" s="236"/>
    </row>
    <row r="40" spans="1:14" ht="9" customHeight="1">
      <c r="A40" s="38"/>
      <c r="B40" s="110"/>
      <c r="C40" s="92"/>
      <c r="D40" s="92"/>
      <c r="E40" s="92"/>
      <c r="F40" s="92"/>
      <c r="G40" s="92"/>
      <c r="H40" s="92"/>
      <c r="I40" s="92"/>
      <c r="J40" s="167"/>
      <c r="K40" s="167"/>
      <c r="L40" s="167"/>
      <c r="M40" s="167"/>
      <c r="N40" s="168"/>
    </row>
    <row r="41" spans="1:14" ht="15.95" customHeight="1">
      <c r="A41" s="38"/>
      <c r="B41" s="53" t="s">
        <v>289</v>
      </c>
      <c r="C41" s="36"/>
      <c r="D41" s="36"/>
      <c r="E41" s="36"/>
      <c r="F41" s="36"/>
      <c r="G41" s="36"/>
      <c r="H41" s="36"/>
      <c r="I41" s="36"/>
      <c r="J41" s="36"/>
      <c r="K41" s="36"/>
      <c r="L41" s="62"/>
      <c r="M41" s="62"/>
      <c r="N41" s="39"/>
    </row>
    <row r="42" spans="1:14" ht="12.95" customHeight="1" thickBot="1">
      <c r="A42" s="38"/>
      <c r="B42" s="53" t="s">
        <v>199</v>
      </c>
      <c r="C42" s="36"/>
      <c r="D42" s="36"/>
      <c r="E42" s="36"/>
      <c r="F42" s="36"/>
      <c r="G42" s="254" t="str">
        <f>IF(E17=B68,IF(B62="Not Complete","Please answer all questions",IF(OR(J20="No",L23="No",L24="No",J28="No",L32="No",L37="No",L38="No")=TRUE,"No","Yes")),"N/A")</f>
        <v>N/A</v>
      </c>
      <c r="H42" s="254"/>
      <c r="I42" s="254"/>
      <c r="J42" s="36"/>
      <c r="K42" s="36"/>
      <c r="L42" s="62"/>
      <c r="M42" s="62"/>
      <c r="N42" s="39"/>
    </row>
    <row r="43" spans="1:14" ht="9" customHeight="1">
      <c r="A43" s="38"/>
      <c r="B43" s="36"/>
      <c r="C43" s="36"/>
      <c r="D43" s="36"/>
      <c r="E43" s="36"/>
      <c r="F43" s="36"/>
      <c r="G43" s="36"/>
      <c r="H43" s="36"/>
      <c r="I43" s="36"/>
      <c r="J43" s="36"/>
      <c r="K43" s="36"/>
      <c r="L43" s="62"/>
      <c r="M43" s="62"/>
      <c r="N43" s="39"/>
    </row>
    <row r="44" spans="1:14" ht="57" customHeight="1" thickBot="1">
      <c r="A44" s="46"/>
      <c r="B44" s="285" t="s">
        <v>268</v>
      </c>
      <c r="C44" s="285"/>
      <c r="D44" s="285"/>
      <c r="E44" s="285"/>
      <c r="F44" s="285"/>
      <c r="G44" s="285"/>
      <c r="H44" s="285"/>
      <c r="I44" s="285"/>
      <c r="J44" s="285"/>
      <c r="K44" s="285"/>
      <c r="L44" s="285"/>
      <c r="M44" s="285"/>
      <c r="N44" s="286"/>
    </row>
    <row r="45" spans="1:14" ht="15.75" thickTop="1"/>
    <row r="46" spans="1:14">
      <c r="B46" s="58" t="s">
        <v>64</v>
      </c>
    </row>
    <row r="47" spans="1:14">
      <c r="B47" t="s">
        <v>65</v>
      </c>
    </row>
    <row r="48" spans="1:14" s="2" customFormat="1">
      <c r="B48" s="59" t="s">
        <v>66</v>
      </c>
    </row>
    <row r="49" spans="2:12" s="2" customFormat="1">
      <c r="B49" s="3"/>
    </row>
    <row r="50" spans="2:12" s="2" customFormat="1">
      <c r="B50" s="3"/>
      <c r="H50" s="5"/>
      <c r="J50" s="270"/>
      <c r="K50" s="270"/>
      <c r="L50" s="270"/>
    </row>
    <row r="51" spans="2:12" s="2" customFormat="1">
      <c r="E51" s="8"/>
      <c r="F51" s="8"/>
      <c r="G51" s="8"/>
    </row>
    <row r="52" spans="2:12" s="2" customFormat="1">
      <c r="B52" s="9"/>
    </row>
    <row r="53" spans="2:12" s="2" customFormat="1"/>
    <row r="54" spans="2:12" s="2" customFormat="1">
      <c r="B54" s="3"/>
    </row>
    <row r="55" spans="2:12" s="2" customFormat="1">
      <c r="B55" s="3"/>
    </row>
    <row r="56" spans="2:12" s="2" customFormat="1">
      <c r="B56" s="3"/>
      <c r="H56" s="3"/>
      <c r="J56" s="270"/>
      <c r="K56" s="270"/>
      <c r="L56" s="270"/>
    </row>
    <row r="57" spans="2:12" s="2" customFormat="1">
      <c r="E57" s="8"/>
      <c r="F57" s="8"/>
      <c r="G57" s="8"/>
    </row>
    <row r="62" spans="2:12">
      <c r="B62" t="str">
        <f ca="1">IF(OR(E17=" ",J20=" ",L23=" ",L24=" ",J28=" ",L32=" ",L37=" ",L38=" ",CELL("type",F10)="b",CELL("type",J29)="b",CELL("type",E34)="b")=TRUE,"Not Complete","Complete")</f>
        <v>Not Complete</v>
      </c>
    </row>
    <row r="64" spans="2:12">
      <c r="B64" s="33" t="s">
        <v>7</v>
      </c>
      <c r="C64" s="33" t="s">
        <v>7</v>
      </c>
    </row>
    <row r="65" spans="2:4">
      <c r="B65" s="33" t="s">
        <v>4</v>
      </c>
      <c r="C65" s="33" t="s">
        <v>4</v>
      </c>
      <c r="D65" t="s">
        <v>57</v>
      </c>
    </row>
    <row r="66" spans="2:4">
      <c r="B66" s="33" t="s">
        <v>57</v>
      </c>
      <c r="C66" s="33" t="s">
        <v>5</v>
      </c>
    </row>
    <row r="67" spans="2:4">
      <c r="C67" t="s">
        <v>57</v>
      </c>
    </row>
    <row r="68" spans="2:4">
      <c r="B68" t="s">
        <v>269</v>
      </c>
    </row>
    <row r="69" spans="2:4">
      <c r="B69" s="33" t="s">
        <v>195</v>
      </c>
    </row>
    <row r="70" spans="2:4">
      <c r="B70" s="33" t="s">
        <v>197</v>
      </c>
    </row>
    <row r="71" spans="2:4">
      <c r="B71" s="33" t="s">
        <v>57</v>
      </c>
    </row>
    <row r="72" spans="2:4">
      <c r="B72" s="33" t="s">
        <v>57</v>
      </c>
    </row>
    <row r="73" spans="2:4">
      <c r="B73" s="33" t="s">
        <v>291</v>
      </c>
    </row>
    <row r="74" spans="2:4">
      <c r="B74" s="33" t="s">
        <v>279</v>
      </c>
    </row>
    <row r="75" spans="2:4">
      <c r="B75" s="33" t="s">
        <v>57</v>
      </c>
    </row>
  </sheetData>
  <sheetProtection algorithmName="SHA-512" hashValue="GHRSTxtUM0aVAheDR3Le8U+qyhjsh2Q00Mis5uGTpGWWPS5FIkma2hdc+etLhVcA2NScsfqDk2iNkkcGR4gBdQ==" saltValue="jS2Fftj7gtwufXNbohsJCg==" spinCount="100000" sheet="1" objects="1" scenarios="1" selectLockedCells="1"/>
  <mergeCells count="30">
    <mergeCell ref="J56:L56"/>
    <mergeCell ref="B6:N6"/>
    <mergeCell ref="B8:N8"/>
    <mergeCell ref="B11:N11"/>
    <mergeCell ref="J21:L21"/>
    <mergeCell ref="J50:L50"/>
    <mergeCell ref="F10:N10"/>
    <mergeCell ref="L32:N32"/>
    <mergeCell ref="J20:L20"/>
    <mergeCell ref="L23:N23"/>
    <mergeCell ref="L24:N24"/>
    <mergeCell ref="J29:N29"/>
    <mergeCell ref="J28:N28"/>
    <mergeCell ref="L37:N37"/>
    <mergeCell ref="L38:N39"/>
    <mergeCell ref="B44:N44"/>
    <mergeCell ref="A1:C1"/>
    <mergeCell ref="D1:H1"/>
    <mergeCell ref="A2:C2"/>
    <mergeCell ref="D2:H2"/>
    <mergeCell ref="K1:N1"/>
    <mergeCell ref="K2:N2"/>
    <mergeCell ref="G42:I42"/>
    <mergeCell ref="B10:E10"/>
    <mergeCell ref="L26:N26"/>
    <mergeCell ref="J27:N27"/>
    <mergeCell ref="E17:N17"/>
    <mergeCell ref="E34:G34"/>
    <mergeCell ref="J13:N13"/>
    <mergeCell ref="L25:N25"/>
  </mergeCells>
  <conditionalFormatting sqref="G42">
    <cfRule type="cellIs" dxfId="2" priority="1" operator="equal">
      <formula>"Please answer all questions"</formula>
    </cfRule>
  </conditionalFormatting>
  <dataValidations count="4">
    <dataValidation type="list" allowBlank="1" showInputMessage="1" showErrorMessage="1" promptTitle="Yes, No, or Blank" prompt="Please make a selection from the drop-down menu.  A selection of the blank implies a non-response." sqref="J28 J20 L23:L25">
      <formula1>$B$64:$B$66</formula1>
    </dataValidation>
    <dataValidation type="list" allowBlank="1" showInputMessage="1" showErrorMessage="1" promptTitle="Select appropriate document" prompt="Please choose which type of document the Applicant provided in the Application to meet the equity financing requirements." sqref="E17 G18:M18">
      <formula1>$B$68:$B$71</formula1>
    </dataValidation>
    <dataValidation type="list" allowBlank="1" showInputMessage="1" showErrorMessage="1" promptTitle="Housing Credit Equity Process" prompt="Please select whether the source of the Housing Credit equity is through a syndicator or the owner." sqref="J13:N13">
      <formula1>$B$73:$B$75</formula1>
    </dataValidation>
    <dataValidation type="list" allowBlank="1" showInputMessage="1" showErrorMessage="1" promptTitle="Yes, No or Blank" prompt="Please make a selection from the drop-down menu.  The selection of a blank implies a non-response." sqref="L32:N32 L37:N39">
      <formula1>$B$64:$B$66</formula1>
    </dataValidation>
  </dataValidations>
  <printOptions horizontalCentered="1"/>
  <pageMargins left="0.35" right="0.35" top="0.5" bottom="0.5" header="0.3" footer="0.3"/>
  <pageSetup orientation="portrait" blackAndWhite="1" r:id="rId1"/>
  <headerFooter>
    <oddFooter>&amp;LPage 3&amp;C&amp;A</oddFooter>
  </headerFooter>
</worksheet>
</file>

<file path=xl/worksheets/sheet4.xml><?xml version="1.0" encoding="utf-8"?>
<worksheet xmlns="http://schemas.openxmlformats.org/spreadsheetml/2006/main" xmlns:r="http://schemas.openxmlformats.org/officeDocument/2006/relationships">
  <dimension ref="A1:R57"/>
  <sheetViews>
    <sheetView zoomScaleNormal="100" workbookViewId="0">
      <selection activeCell="L11" sqref="L11:N11"/>
    </sheetView>
  </sheetViews>
  <sheetFormatPr defaultRowHeight="15"/>
  <cols>
    <col min="1" max="1" width="1.85546875" customWidth="1"/>
    <col min="2" max="2" width="9.140625" customWidth="1"/>
    <col min="4" max="4" width="9.140625" customWidth="1"/>
    <col min="5" max="5" width="7" customWidth="1"/>
    <col min="6" max="6" width="1.7109375" customWidth="1"/>
    <col min="7" max="7" width="10.140625" customWidth="1"/>
    <col min="8" max="8" width="13.5703125" customWidth="1"/>
    <col min="9" max="9" width="2.5703125" customWidth="1"/>
    <col min="10" max="10" width="8" customWidth="1"/>
    <col min="11" max="11" width="4.7109375" customWidth="1"/>
    <col min="12" max="12" width="3.7109375" customWidth="1"/>
    <col min="13" max="13" width="1.85546875" customWidth="1"/>
    <col min="14" max="14" width="4" customWidth="1"/>
    <col min="15" max="15" width="3.85546875" customWidth="1"/>
    <col min="16" max="16" width="1.42578125" customWidth="1"/>
    <col min="17" max="17" width="4.140625" customWidth="1"/>
  </cols>
  <sheetData>
    <row r="1" spans="1:14" ht="16.5" thickTop="1" thickBot="1">
      <c r="A1" s="219" t="s">
        <v>51</v>
      </c>
      <c r="B1" s="220"/>
      <c r="C1" s="220"/>
      <c r="D1" s="264" t="str">
        <f ca="1">IF(CELL("type",'Request Limits'!$D1)="b","",'Request Limits'!$D1)</f>
        <v/>
      </c>
      <c r="E1" s="264"/>
      <c r="F1" s="264"/>
      <c r="G1" s="264"/>
      <c r="H1" s="264"/>
      <c r="I1" s="34"/>
      <c r="J1" s="114" t="s">
        <v>0</v>
      </c>
      <c r="K1" s="266" t="str">
        <f ca="1">IF(CELL("type",'Request Limits'!$K1)="b","",'Request Limits'!$K1)</f>
        <v/>
      </c>
      <c r="L1" s="266"/>
      <c r="M1" s="266"/>
      <c r="N1" s="267"/>
    </row>
    <row r="2" spans="1:14" ht="15.75" thickBot="1">
      <c r="A2" s="221" t="s">
        <v>2</v>
      </c>
      <c r="B2" s="222"/>
      <c r="C2" s="222"/>
      <c r="D2" s="265" t="str">
        <f ca="1">IF(CELL("type",'Request Limits'!$D2)="b","",'Request Limits'!$D2)</f>
        <v/>
      </c>
      <c r="E2" s="265"/>
      <c r="F2" s="265"/>
      <c r="G2" s="265"/>
      <c r="H2" s="265"/>
      <c r="I2" s="36"/>
      <c r="J2" s="115" t="s">
        <v>1</v>
      </c>
      <c r="K2" s="268" t="str">
        <f ca="1">IF(CELL("type",'Request Limits'!$K2)="b","",'Request Limits'!$K2)</f>
        <v/>
      </c>
      <c r="L2" s="268"/>
      <c r="M2" s="268"/>
      <c r="N2" s="269"/>
    </row>
    <row r="3" spans="1:14">
      <c r="A3" s="38"/>
      <c r="B3" s="36"/>
      <c r="C3" s="36"/>
      <c r="D3" s="36"/>
      <c r="E3" s="36"/>
      <c r="F3" s="36"/>
      <c r="G3" s="36"/>
      <c r="H3" s="36"/>
      <c r="I3" s="36"/>
      <c r="J3" s="36"/>
      <c r="K3" s="36"/>
      <c r="L3" s="36"/>
      <c r="M3" s="36"/>
      <c r="N3" s="39"/>
    </row>
    <row r="4" spans="1:14" ht="15.95" customHeight="1">
      <c r="A4" s="38"/>
      <c r="B4" s="52" t="s">
        <v>373</v>
      </c>
      <c r="C4" s="36"/>
      <c r="D4" s="36"/>
      <c r="E4" s="36"/>
      <c r="F4" s="36"/>
      <c r="G4" s="36"/>
      <c r="H4" s="36"/>
      <c r="I4" s="36"/>
      <c r="J4" s="36"/>
      <c r="K4" s="36"/>
      <c r="L4" s="36"/>
      <c r="M4" s="36"/>
      <c r="N4" s="39"/>
    </row>
    <row r="5" spans="1:14" ht="30" customHeight="1">
      <c r="A5" s="38"/>
      <c r="B5" s="53" t="s">
        <v>285</v>
      </c>
      <c r="C5" s="36"/>
      <c r="D5" s="36"/>
      <c r="E5" s="36"/>
      <c r="F5" s="36"/>
      <c r="G5" s="36"/>
      <c r="H5" s="36"/>
      <c r="I5" s="36"/>
      <c r="J5" s="36"/>
      <c r="K5" s="36"/>
      <c r="L5" s="62"/>
      <c r="M5" s="62"/>
      <c r="N5" s="39"/>
    </row>
    <row r="6" spans="1:14" ht="15.95" customHeight="1">
      <c r="A6" s="38"/>
      <c r="B6" s="41" t="s">
        <v>10</v>
      </c>
      <c r="C6" s="41"/>
      <c r="D6" s="41"/>
      <c r="E6" s="41"/>
      <c r="F6" s="41"/>
      <c r="G6" s="41"/>
      <c r="H6" s="41"/>
      <c r="I6" s="41"/>
      <c r="J6" s="41"/>
      <c r="K6" s="41"/>
      <c r="L6" s="62"/>
      <c r="M6" s="62"/>
      <c r="N6" s="39"/>
    </row>
    <row r="7" spans="1:14" ht="15.95" customHeight="1" thickBot="1">
      <c r="A7" s="38"/>
      <c r="B7" s="110" t="s">
        <v>159</v>
      </c>
      <c r="C7" s="92"/>
      <c r="D7" s="92"/>
      <c r="E7" s="92"/>
      <c r="F7" s="92"/>
      <c r="G7" s="92"/>
      <c r="H7" s="92"/>
      <c r="I7" s="92"/>
      <c r="J7" s="92"/>
      <c r="K7" s="92"/>
      <c r="L7" s="287" t="str">
        <f>IF(OR('Equity Commitment (1)'!E17='Equity Commitment (1)'!B69,'Equity Commitment (1)'!E17='Equity Commitment (1)'!B70)=TRUE,"Yes","N/A")</f>
        <v>N/A</v>
      </c>
      <c r="M7" s="287"/>
      <c r="N7" s="288"/>
    </row>
    <row r="8" spans="1:14" ht="15.95" customHeight="1">
      <c r="A8" s="38"/>
      <c r="B8" s="110" t="s">
        <v>175</v>
      </c>
      <c r="C8" s="41"/>
      <c r="D8" s="41"/>
      <c r="E8" s="41"/>
      <c r="F8" s="41"/>
      <c r="G8" s="41"/>
      <c r="H8" s="41"/>
      <c r="I8" s="41"/>
      <c r="J8" s="41"/>
      <c r="K8" s="41"/>
      <c r="L8" s="117"/>
      <c r="M8" s="117"/>
      <c r="N8" s="61"/>
    </row>
    <row r="9" spans="1:14" ht="12.95" customHeight="1">
      <c r="A9" s="38"/>
      <c r="B9" s="41" t="s">
        <v>176</v>
      </c>
      <c r="C9" s="41"/>
      <c r="D9" s="41"/>
      <c r="E9" s="41"/>
      <c r="F9" s="41"/>
      <c r="G9" s="41"/>
      <c r="H9" s="41"/>
      <c r="I9" s="41"/>
      <c r="J9" s="41"/>
      <c r="K9" s="41"/>
      <c r="L9" s="117"/>
      <c r="M9" s="117"/>
      <c r="N9" s="61"/>
    </row>
    <row r="10" spans="1:14" ht="12.95" customHeight="1">
      <c r="A10" s="38"/>
      <c r="B10" s="41" t="s">
        <v>177</v>
      </c>
      <c r="C10" s="41"/>
      <c r="D10" s="41"/>
      <c r="E10" s="41"/>
      <c r="F10" s="41"/>
      <c r="G10" s="41"/>
      <c r="H10" s="41"/>
      <c r="I10" s="41"/>
      <c r="J10" s="41"/>
      <c r="K10" s="41"/>
      <c r="L10" s="117"/>
      <c r="M10" s="117"/>
      <c r="N10" s="61"/>
    </row>
    <row r="11" spans="1:14" ht="12.95" customHeight="1" thickBot="1">
      <c r="A11" s="38"/>
      <c r="B11" s="110" t="s">
        <v>371</v>
      </c>
      <c r="C11" s="92"/>
      <c r="D11" s="92"/>
      <c r="E11" s="92"/>
      <c r="F11" s="92"/>
      <c r="G11" s="92"/>
      <c r="H11" s="92"/>
      <c r="I11" s="92"/>
      <c r="J11" s="92"/>
      <c r="K11" s="92"/>
      <c r="L11" s="235" t="s">
        <v>57</v>
      </c>
      <c r="M11" s="235"/>
      <c r="N11" s="236"/>
    </row>
    <row r="12" spans="1:14" ht="15.95" customHeight="1" thickBot="1">
      <c r="A12" s="38"/>
      <c r="B12" s="110" t="s">
        <v>372</v>
      </c>
      <c r="C12" s="92"/>
      <c r="D12" s="92"/>
      <c r="E12" s="92"/>
      <c r="F12" s="92"/>
      <c r="G12" s="92"/>
      <c r="H12" s="92"/>
      <c r="I12" s="289"/>
      <c r="J12" s="289"/>
      <c r="K12" s="289"/>
      <c r="L12" s="289"/>
      <c r="M12" s="289"/>
      <c r="N12" s="290"/>
    </row>
    <row r="13" spans="1:14" ht="15.95" customHeight="1" thickBot="1">
      <c r="A13" s="38"/>
      <c r="B13" s="138" t="s">
        <v>200</v>
      </c>
      <c r="C13" s="92"/>
      <c r="D13" s="92"/>
      <c r="E13" s="92"/>
      <c r="F13" s="92"/>
      <c r="G13" s="92"/>
      <c r="H13" s="92"/>
      <c r="I13" s="289"/>
      <c r="J13" s="289"/>
      <c r="K13" s="289"/>
      <c r="L13" s="289"/>
      <c r="M13" s="289"/>
      <c r="N13" s="290"/>
    </row>
    <row r="14" spans="1:14" ht="12.95" customHeight="1">
      <c r="A14" s="38"/>
      <c r="B14" s="138" t="s">
        <v>273</v>
      </c>
      <c r="C14" s="92"/>
      <c r="D14" s="92"/>
      <c r="E14" s="60"/>
      <c r="F14" s="60"/>
      <c r="G14" s="60"/>
      <c r="H14" s="92"/>
      <c r="I14" s="92"/>
      <c r="J14" s="92"/>
      <c r="K14" s="92"/>
      <c r="L14" s="62"/>
      <c r="M14" s="62"/>
      <c r="N14" s="39"/>
    </row>
    <row r="15" spans="1:14" ht="12.95" customHeight="1">
      <c r="A15" s="38"/>
      <c r="B15" s="110" t="s">
        <v>271</v>
      </c>
      <c r="C15" s="92"/>
      <c r="D15" s="92"/>
      <c r="E15" s="92"/>
      <c r="F15" s="92"/>
      <c r="G15" s="92"/>
      <c r="H15" s="92"/>
      <c r="I15" s="92"/>
      <c r="J15" s="92"/>
      <c r="K15" s="92"/>
      <c r="L15" s="62"/>
      <c r="M15" s="62"/>
      <c r="N15" s="39"/>
    </row>
    <row r="16" spans="1:14" ht="12.95" customHeight="1" thickBot="1">
      <c r="A16" s="38"/>
      <c r="B16" s="110" t="s">
        <v>272</v>
      </c>
      <c r="C16" s="92"/>
      <c r="D16" s="92"/>
      <c r="E16" s="92"/>
      <c r="F16" s="92"/>
      <c r="G16" s="92"/>
      <c r="H16" s="92"/>
      <c r="I16" s="92"/>
      <c r="J16" s="92"/>
      <c r="K16" s="92"/>
      <c r="L16" s="235" t="s">
        <v>57</v>
      </c>
      <c r="M16" s="235"/>
      <c r="N16" s="236"/>
    </row>
    <row r="17" spans="1:18" ht="9" customHeight="1">
      <c r="A17" s="38"/>
      <c r="B17" s="110"/>
      <c r="C17" s="92"/>
      <c r="D17" s="92"/>
      <c r="E17" s="92"/>
      <c r="F17" s="92"/>
      <c r="G17" s="92"/>
      <c r="H17" s="92"/>
      <c r="I17" s="92"/>
      <c r="J17" s="92"/>
      <c r="K17" s="92"/>
      <c r="L17" s="62"/>
      <c r="M17" s="62"/>
      <c r="N17" s="39"/>
    </row>
    <row r="18" spans="1:18" ht="15" customHeight="1">
      <c r="A18" s="38"/>
      <c r="B18" s="53" t="s">
        <v>287</v>
      </c>
      <c r="C18" s="92"/>
      <c r="D18" s="92"/>
      <c r="E18" s="92"/>
      <c r="F18" s="92"/>
      <c r="G18" s="60"/>
      <c r="H18" s="60"/>
      <c r="I18" s="60"/>
      <c r="J18" s="92"/>
      <c r="K18" s="92"/>
      <c r="L18" s="62"/>
      <c r="M18" s="62"/>
      <c r="N18" s="39"/>
    </row>
    <row r="19" spans="1:18" ht="12.95" customHeight="1" thickBot="1">
      <c r="A19" s="38"/>
      <c r="B19" s="53" t="s">
        <v>201</v>
      </c>
      <c r="C19" s="92"/>
      <c r="D19" s="254" t="str">
        <f ca="1">IF(OR('Equity Commitment (1)'!E17='Equity Commitment (1)'!B69,'Equity Commitment (1)'!E17='Equity Commitment (1)'!B70)=TRUE,IF(OR(CELL("type",'Equity Commitment (1)'!F10)="b",'Equity Commitment (1)'!E17=" ",L11=" ",\CELL("type",I13)="b")=TRUE,"Please answer all questions",IF(L11="No","No","Yes")),"N/A")</f>
        <v>N/A</v>
      </c>
      <c r="E19" s="254"/>
      <c r="F19" s="254"/>
      <c r="G19" s="254"/>
      <c r="H19" s="92"/>
      <c r="I19" s="92"/>
      <c r="J19" s="92"/>
      <c r="K19" s="92"/>
      <c r="L19" s="62"/>
      <c r="M19" s="62"/>
      <c r="N19" s="39"/>
    </row>
    <row r="20" spans="1:18" ht="15" customHeight="1">
      <c r="A20" s="38"/>
      <c r="B20" s="110"/>
      <c r="C20" s="92"/>
      <c r="D20" s="92"/>
      <c r="E20" s="92"/>
      <c r="F20" s="92"/>
      <c r="G20" s="92"/>
      <c r="H20" s="92"/>
      <c r="I20" s="92"/>
      <c r="J20" s="92"/>
      <c r="K20" s="92"/>
      <c r="L20" s="62"/>
      <c r="M20" s="62"/>
      <c r="N20" s="39"/>
    </row>
    <row r="21" spans="1:18" ht="15" customHeight="1">
      <c r="A21" s="38"/>
      <c r="B21" s="53" t="s">
        <v>286</v>
      </c>
      <c r="C21" s="92"/>
      <c r="D21" s="92"/>
      <c r="E21" s="92"/>
      <c r="F21" s="92"/>
      <c r="G21" s="92"/>
      <c r="H21" s="92"/>
      <c r="I21" s="92"/>
      <c r="J21" s="92"/>
      <c r="K21" s="92"/>
      <c r="L21" s="62"/>
      <c r="M21" s="62"/>
      <c r="N21" s="39"/>
    </row>
    <row r="22" spans="1:18" ht="15" customHeight="1">
      <c r="A22" s="38"/>
      <c r="B22" s="110" t="s">
        <v>274</v>
      </c>
      <c r="C22" s="92"/>
      <c r="D22" s="92"/>
      <c r="E22" s="92"/>
      <c r="F22" s="92"/>
      <c r="G22" s="92"/>
      <c r="H22" s="92"/>
      <c r="I22" s="92"/>
      <c r="J22" s="92"/>
      <c r="K22" s="92"/>
      <c r="L22" s="62"/>
      <c r="M22" s="62"/>
      <c r="N22" s="39"/>
    </row>
    <row r="23" spans="1:18" ht="15" customHeight="1">
      <c r="A23" s="38"/>
      <c r="B23" s="110" t="s">
        <v>276</v>
      </c>
      <c r="C23" s="92"/>
      <c r="D23" s="92"/>
      <c r="E23" s="92"/>
      <c r="F23" s="92"/>
      <c r="G23" s="92"/>
      <c r="H23" s="92"/>
      <c r="I23" s="92"/>
      <c r="J23" s="92"/>
      <c r="K23" s="92"/>
      <c r="L23" s="62"/>
      <c r="M23" s="62"/>
      <c r="N23" s="39"/>
    </row>
    <row r="24" spans="1:18" ht="12.95" customHeight="1" thickBot="1">
      <c r="A24" s="38"/>
      <c r="B24" s="110" t="s">
        <v>275</v>
      </c>
      <c r="C24" s="92"/>
      <c r="D24" s="92"/>
      <c r="E24" s="92"/>
      <c r="F24" s="92"/>
      <c r="G24" s="92"/>
      <c r="H24" s="92"/>
      <c r="I24" s="92"/>
      <c r="J24" s="92"/>
      <c r="K24" s="92"/>
      <c r="L24" s="235" t="s">
        <v>57</v>
      </c>
      <c r="M24" s="235"/>
      <c r="N24" s="236"/>
    </row>
    <row r="25" spans="1:18" ht="15" customHeight="1" thickBot="1">
      <c r="A25" s="38"/>
      <c r="B25" s="110" t="s">
        <v>277</v>
      </c>
      <c r="C25" s="92"/>
      <c r="D25" s="92"/>
      <c r="E25" s="92"/>
      <c r="F25" s="92"/>
      <c r="G25" s="92"/>
      <c r="H25" s="92"/>
      <c r="I25" s="92"/>
      <c r="J25" s="92"/>
      <c r="K25" s="92"/>
      <c r="L25" s="235" t="s">
        <v>57</v>
      </c>
      <c r="M25" s="235"/>
      <c r="N25" s="236"/>
    </row>
    <row r="26" spans="1:18" ht="9" customHeight="1">
      <c r="A26" s="38"/>
      <c r="B26" s="110"/>
      <c r="C26" s="92"/>
      <c r="D26" s="92"/>
      <c r="E26" s="92"/>
      <c r="F26" s="92"/>
      <c r="G26" s="92"/>
      <c r="H26" s="92"/>
      <c r="I26" s="92"/>
      <c r="J26" s="92"/>
      <c r="K26" s="92"/>
      <c r="L26" s="62"/>
      <c r="M26" s="62"/>
      <c r="N26" s="39"/>
    </row>
    <row r="27" spans="1:18" ht="15" customHeight="1">
      <c r="A27" s="38"/>
      <c r="B27" s="53" t="s">
        <v>288</v>
      </c>
      <c r="C27" s="92"/>
      <c r="D27" s="92"/>
      <c r="E27" s="92"/>
      <c r="F27" s="92"/>
      <c r="G27" s="60"/>
      <c r="H27" s="60"/>
      <c r="I27" s="60"/>
      <c r="J27" s="92"/>
      <c r="K27" s="92"/>
      <c r="L27" s="62"/>
      <c r="M27" s="62"/>
      <c r="N27" s="39"/>
    </row>
    <row r="28" spans="1:18" ht="12.95" customHeight="1" thickBot="1">
      <c r="A28" s="38"/>
      <c r="B28" s="53" t="s">
        <v>280</v>
      </c>
      <c r="C28" s="92"/>
      <c r="E28" s="254" t="str">
        <f ca="1">IF('Equity Commitment (1)'!E17='Equity Commitment (1)'!B68,IF(OR(CELL("type",'Equity Commitment (1)'!F10)="b",L24=" ",L25=" "),"Please answer all questions",IF(AND(L24="Yes",L25="Yes"),"Yes","No")),"N/A")</f>
        <v>N/A</v>
      </c>
      <c r="F28" s="254"/>
      <c r="G28" s="254"/>
      <c r="H28" s="254"/>
      <c r="I28" s="92"/>
      <c r="J28" s="92"/>
      <c r="K28" s="92"/>
      <c r="L28" s="62"/>
      <c r="M28" s="62"/>
      <c r="N28" s="39"/>
      <c r="R28" s="169"/>
    </row>
    <row r="29" spans="1:18" ht="57" customHeight="1" thickBot="1">
      <c r="A29" s="46"/>
      <c r="B29" s="285" t="s">
        <v>202</v>
      </c>
      <c r="C29" s="285"/>
      <c r="D29" s="285"/>
      <c r="E29" s="285"/>
      <c r="F29" s="285"/>
      <c r="G29" s="285"/>
      <c r="H29" s="285"/>
      <c r="I29" s="285"/>
      <c r="J29" s="285"/>
      <c r="K29" s="285"/>
      <c r="L29" s="285"/>
      <c r="M29" s="285"/>
      <c r="N29" s="286"/>
    </row>
    <row r="30" spans="1:18" ht="15.75" thickTop="1">
      <c r="N30" s="2"/>
      <c r="O30" s="2"/>
      <c r="P30" s="2"/>
      <c r="Q30" s="2"/>
    </row>
    <row r="31" spans="1:18">
      <c r="B31" s="58" t="s">
        <v>64</v>
      </c>
      <c r="C31" s="2"/>
      <c r="D31" s="2"/>
      <c r="E31" s="2"/>
      <c r="F31" s="2"/>
      <c r="G31" s="2"/>
      <c r="H31" s="2"/>
      <c r="I31" s="2"/>
      <c r="J31" s="2"/>
      <c r="K31" s="2"/>
      <c r="L31" s="2"/>
      <c r="M31" s="2"/>
      <c r="N31" s="2"/>
      <c r="O31" s="2"/>
      <c r="P31" s="2"/>
      <c r="Q31" s="2"/>
    </row>
    <row r="32" spans="1:18" ht="12.75" customHeight="1">
      <c r="B32" t="s">
        <v>65</v>
      </c>
      <c r="C32" s="2"/>
      <c r="D32" s="2"/>
      <c r="E32" s="4"/>
      <c r="F32" s="3"/>
      <c r="G32" s="4"/>
      <c r="H32" s="2"/>
      <c r="I32" s="2"/>
      <c r="J32" s="2"/>
      <c r="K32" s="2"/>
      <c r="L32" s="2"/>
      <c r="M32" s="2"/>
      <c r="N32" s="2"/>
      <c r="O32" s="2"/>
      <c r="P32" s="2"/>
      <c r="Q32" s="2"/>
    </row>
    <row r="33" spans="2:17">
      <c r="B33" s="59" t="s">
        <v>66</v>
      </c>
      <c r="C33" s="2"/>
      <c r="D33" s="2"/>
      <c r="E33" s="2"/>
      <c r="F33" s="2"/>
      <c r="G33" s="2"/>
      <c r="H33" s="2"/>
      <c r="I33" s="2"/>
      <c r="J33" s="2"/>
      <c r="K33" s="2"/>
      <c r="L33" s="2"/>
      <c r="M33" s="2"/>
      <c r="N33" s="2"/>
      <c r="O33" s="2"/>
      <c r="P33" s="2"/>
      <c r="Q33" s="2"/>
    </row>
    <row r="34" spans="2:17">
      <c r="B34" s="3"/>
      <c r="C34" s="2"/>
      <c r="D34" s="2"/>
      <c r="E34" s="4"/>
      <c r="F34" s="3"/>
      <c r="G34" s="4"/>
      <c r="H34" s="2"/>
      <c r="I34" s="2"/>
      <c r="J34" s="2"/>
      <c r="K34" s="2"/>
      <c r="L34" s="2"/>
      <c r="M34" s="2"/>
      <c r="N34" s="2"/>
      <c r="O34" s="2"/>
      <c r="P34" s="2"/>
      <c r="Q34" s="2"/>
    </row>
    <row r="35" spans="2:17">
      <c r="B35" s="3"/>
      <c r="C35" s="2"/>
      <c r="D35" s="2"/>
      <c r="E35" s="2"/>
      <c r="F35" s="2"/>
      <c r="G35" s="2"/>
      <c r="H35" s="2"/>
      <c r="I35" s="2"/>
      <c r="J35" s="2"/>
      <c r="K35" s="2"/>
      <c r="L35" s="2"/>
      <c r="M35" s="2"/>
      <c r="N35" s="2"/>
      <c r="O35" s="2"/>
      <c r="P35" s="2"/>
      <c r="Q35" s="2"/>
    </row>
    <row r="36" spans="2:17">
      <c r="B36" s="3"/>
      <c r="C36" s="2"/>
      <c r="D36" s="2"/>
      <c r="E36" s="2"/>
      <c r="F36" s="2"/>
      <c r="G36" s="2"/>
      <c r="H36" s="2"/>
      <c r="I36" s="2"/>
      <c r="J36" s="2"/>
      <c r="K36" s="2"/>
      <c r="L36" s="2"/>
      <c r="M36" s="2"/>
      <c r="N36" s="2"/>
      <c r="O36" s="2"/>
      <c r="P36" s="2"/>
      <c r="Q36" s="2"/>
    </row>
    <row r="37" spans="2:17">
      <c r="B37" s="3"/>
      <c r="C37" s="2"/>
      <c r="D37" s="2"/>
      <c r="E37" s="2"/>
      <c r="F37" s="2"/>
      <c r="G37" s="2"/>
      <c r="H37" s="2"/>
      <c r="I37" s="2"/>
      <c r="J37" s="2"/>
      <c r="K37" s="2"/>
      <c r="L37" s="2"/>
      <c r="M37" s="2"/>
      <c r="N37" s="2"/>
      <c r="O37" s="2"/>
      <c r="P37" s="2"/>
      <c r="Q37" s="2"/>
    </row>
    <row r="38" spans="2:17">
      <c r="B38" s="3"/>
      <c r="C38" s="2"/>
      <c r="D38" s="2"/>
      <c r="E38" s="2"/>
      <c r="F38" s="2"/>
      <c r="G38" s="2"/>
      <c r="H38" s="2"/>
      <c r="I38" s="2"/>
      <c r="J38" s="2"/>
      <c r="K38" s="2"/>
      <c r="L38" s="2"/>
      <c r="M38" s="2"/>
      <c r="N38" s="2"/>
      <c r="O38" s="4"/>
      <c r="P38" s="3"/>
      <c r="Q38" s="4"/>
    </row>
    <row r="39" spans="2:17">
      <c r="B39" s="3"/>
      <c r="C39" s="2"/>
      <c r="D39" s="2"/>
      <c r="E39" s="2"/>
      <c r="F39" s="2"/>
      <c r="G39" s="2"/>
      <c r="H39" s="2"/>
      <c r="I39" s="2"/>
      <c r="J39" s="2"/>
      <c r="K39" s="2"/>
      <c r="L39" s="2"/>
      <c r="M39" s="2"/>
      <c r="N39" s="2"/>
      <c r="O39" s="2"/>
      <c r="P39" s="2"/>
      <c r="Q39" s="2"/>
    </row>
    <row r="40" spans="2:17">
      <c r="B40" s="3"/>
      <c r="C40" s="2"/>
      <c r="D40" s="2"/>
      <c r="E40" s="2"/>
      <c r="F40" s="2"/>
      <c r="G40" s="2"/>
      <c r="H40" s="2"/>
      <c r="I40" s="2"/>
      <c r="J40" s="2"/>
      <c r="K40" s="2"/>
      <c r="L40" s="4"/>
      <c r="M40" s="3"/>
      <c r="N40" s="4"/>
      <c r="O40" s="2"/>
      <c r="P40" s="2"/>
      <c r="Q40" s="2"/>
    </row>
    <row r="41" spans="2:17">
      <c r="B41" s="3"/>
      <c r="C41" s="2"/>
      <c r="D41" s="2"/>
      <c r="E41" s="2"/>
      <c r="F41" s="2"/>
      <c r="G41" s="2"/>
      <c r="H41" s="2"/>
      <c r="I41" s="2"/>
      <c r="J41" s="2"/>
      <c r="K41" s="2"/>
      <c r="L41" s="2"/>
      <c r="M41" s="2"/>
      <c r="N41" s="2"/>
      <c r="O41" s="2"/>
      <c r="P41" s="2"/>
      <c r="Q41" s="2"/>
    </row>
    <row r="42" spans="2:17">
      <c r="B42" s="3"/>
      <c r="C42" s="2"/>
      <c r="D42" s="2"/>
      <c r="E42" s="2"/>
      <c r="F42" s="2"/>
      <c r="G42" s="2"/>
      <c r="H42" s="2"/>
      <c r="I42" s="2"/>
      <c r="J42" s="2"/>
      <c r="K42" s="2"/>
      <c r="L42" s="2"/>
      <c r="M42" s="2"/>
      <c r="N42" s="2"/>
      <c r="O42" s="2"/>
      <c r="P42" s="2"/>
      <c r="Q42" s="2"/>
    </row>
    <row r="43" spans="2:17">
      <c r="B43" s="3"/>
      <c r="C43" s="2"/>
      <c r="D43" s="2"/>
      <c r="E43" s="2"/>
      <c r="F43" s="2"/>
      <c r="G43" s="2"/>
      <c r="H43" s="2"/>
      <c r="I43" s="2"/>
      <c r="J43" s="2"/>
      <c r="K43" s="2"/>
      <c r="L43" s="2"/>
      <c r="M43" s="2"/>
      <c r="N43" s="2"/>
      <c r="O43" s="2"/>
      <c r="P43" s="2"/>
      <c r="Q43" s="2"/>
    </row>
    <row r="44" spans="2:17" ht="15.75">
      <c r="B44" s="7"/>
      <c r="C44" s="2"/>
      <c r="D44" s="2"/>
      <c r="E44" s="2"/>
      <c r="F44" s="2"/>
      <c r="G44" s="2"/>
      <c r="H44" s="2"/>
      <c r="I44" s="2"/>
      <c r="J44" s="2"/>
      <c r="K44" s="2"/>
      <c r="L44" s="4"/>
      <c r="M44" s="3"/>
      <c r="N44" s="4"/>
      <c r="O44" s="2"/>
      <c r="P44" s="2"/>
      <c r="Q44" s="2"/>
    </row>
    <row r="45" spans="2:17">
      <c r="B45" s="3"/>
      <c r="C45" s="2"/>
      <c r="D45" s="2"/>
      <c r="E45" s="2"/>
      <c r="F45" s="2"/>
      <c r="G45" s="2"/>
      <c r="H45" s="2"/>
      <c r="I45" s="2"/>
      <c r="J45" s="2"/>
      <c r="K45" s="2"/>
      <c r="L45" s="2"/>
      <c r="M45" s="2"/>
      <c r="N45" s="2"/>
      <c r="O45" s="2"/>
      <c r="P45" s="2"/>
      <c r="Q45" s="2"/>
    </row>
    <row r="46" spans="2:17">
      <c r="B46" s="2"/>
      <c r="C46" s="2"/>
      <c r="D46" s="2"/>
      <c r="E46" s="2"/>
      <c r="F46" s="2"/>
      <c r="G46" s="2"/>
      <c r="H46" s="2"/>
      <c r="I46" s="2"/>
      <c r="J46" s="2"/>
      <c r="K46" s="2"/>
      <c r="L46" s="4"/>
      <c r="M46" s="3"/>
      <c r="N46" s="4"/>
      <c r="O46" s="2"/>
      <c r="P46" s="2"/>
      <c r="Q46" s="2"/>
    </row>
    <row r="47" spans="2:17">
      <c r="B47" s="2"/>
      <c r="C47" s="2"/>
      <c r="D47" s="2"/>
      <c r="E47" s="2"/>
      <c r="F47" s="2"/>
      <c r="G47" s="2"/>
      <c r="H47" s="2"/>
      <c r="I47" s="2"/>
      <c r="J47" s="2"/>
      <c r="K47" s="2"/>
      <c r="L47" s="2"/>
      <c r="M47" s="2"/>
      <c r="N47" s="2"/>
      <c r="O47" s="2"/>
      <c r="P47" s="2"/>
      <c r="Q47" s="2"/>
    </row>
    <row r="55" spans="2:2">
      <c r="B55" t="s">
        <v>7</v>
      </c>
    </row>
    <row r="56" spans="2:2">
      <c r="B56" t="s">
        <v>4</v>
      </c>
    </row>
    <row r="57" spans="2:2">
      <c r="B57" t="s">
        <v>57</v>
      </c>
    </row>
  </sheetData>
  <sheetProtection algorithmName="SHA-512" hashValue="SbOzNu3sPyrUv0lR/mClgzUqoODMyVH5/NGifrBwcuEb3N8mpjGYbqQFkxDAf+uiNsL1/AcM2L0P056do15WEQ==" saltValue="b1rGqAmEIe7ciWQaGE6vFw==" spinCount="100000" sheet="1" objects="1" scenarios="1" selectLockedCells="1"/>
  <mergeCells count="16">
    <mergeCell ref="A1:C1"/>
    <mergeCell ref="D1:H1"/>
    <mergeCell ref="K1:N1"/>
    <mergeCell ref="A2:C2"/>
    <mergeCell ref="D2:H2"/>
    <mergeCell ref="K2:N2"/>
    <mergeCell ref="L7:N7"/>
    <mergeCell ref="L11:N11"/>
    <mergeCell ref="B29:N29"/>
    <mergeCell ref="I13:N13"/>
    <mergeCell ref="D19:G19"/>
    <mergeCell ref="L16:N16"/>
    <mergeCell ref="L24:N24"/>
    <mergeCell ref="L25:N25"/>
    <mergeCell ref="E28:H28"/>
    <mergeCell ref="I12:N12"/>
  </mergeCells>
  <conditionalFormatting sqref="D19:G19">
    <cfRule type="cellIs" dxfId="1" priority="2" operator="equal">
      <formula>"Please answer all questions"</formula>
    </cfRule>
  </conditionalFormatting>
  <conditionalFormatting sqref="E28:H28">
    <cfRule type="cellIs" dxfId="0" priority="1" operator="equal">
      <formula>"Please answer all questions"</formula>
    </cfRule>
  </conditionalFormatting>
  <dataValidations count="1">
    <dataValidation type="list" allowBlank="1" showInputMessage="1" showErrorMessage="1" promptTitle="Yes, No or Blank" prompt="Please make a selection from the drop-down menu.  The selection of a blank implies a non-response." sqref="L16 L11 L24:L25">
      <formula1>$B$55:$B$57</formula1>
    </dataValidation>
  </dataValidations>
  <printOptions horizontalCentered="1"/>
  <pageMargins left="0.35" right="0.35" top="0.5" bottom="0.5" header="0.3" footer="0.3"/>
  <pageSetup orientation="portrait" blackAndWhite="1" r:id="rId1"/>
  <headerFooter>
    <oddFooter>&amp;LPage 4&amp;C&amp;A</oddFooter>
  </headerFooter>
</worksheet>
</file>

<file path=xl/worksheets/sheet5.xml><?xml version="1.0" encoding="utf-8"?>
<worksheet xmlns="http://schemas.openxmlformats.org/spreadsheetml/2006/main" xmlns:r="http://schemas.openxmlformats.org/officeDocument/2006/relationships">
  <dimension ref="A1:AA107"/>
  <sheetViews>
    <sheetView zoomScaleNormal="100" workbookViewId="0">
      <selection activeCell="J10" sqref="J10:L10"/>
    </sheetView>
  </sheetViews>
  <sheetFormatPr defaultRowHeight="12.75"/>
  <cols>
    <col min="1" max="1" width="1.85546875" style="10" customWidth="1"/>
    <col min="2" max="4" width="3.7109375" style="10" customWidth="1"/>
    <col min="5" max="5" width="4" style="10" customWidth="1"/>
    <col min="6" max="8" width="3.7109375" style="10" customWidth="1"/>
    <col min="9" max="9" width="4" style="10" customWidth="1"/>
    <col min="10" max="11" width="3.7109375" style="10" customWidth="1"/>
    <col min="12" max="12" width="7.42578125" style="10" customWidth="1"/>
    <col min="13" max="13" width="1.5703125" style="10" customWidth="1"/>
    <col min="14" max="23" width="3.7109375" style="10" customWidth="1"/>
    <col min="24" max="24" width="5.140625" style="10" customWidth="1"/>
    <col min="25" max="25" width="3.7109375" style="10" customWidth="1"/>
    <col min="26" max="26" width="4.7109375" style="10" customWidth="1"/>
    <col min="27" max="27" width="2.28515625" style="10" customWidth="1"/>
    <col min="28" max="29" width="3.7109375" style="10" customWidth="1"/>
    <col min="30" max="16384" width="9.140625" style="10"/>
  </cols>
  <sheetData>
    <row r="1" spans="1:27" ht="14.25" thickTop="1" thickBot="1">
      <c r="A1" s="171"/>
      <c r="B1" s="292" t="s">
        <v>51</v>
      </c>
      <c r="C1" s="292"/>
      <c r="D1" s="292"/>
      <c r="E1" s="292"/>
      <c r="F1" s="292"/>
      <c r="G1" s="292"/>
      <c r="H1" s="294" t="str">
        <f ca="1">IF(CELL("type",'Request Limits'!$D1)="b","",'Request Limits'!$D1)</f>
        <v/>
      </c>
      <c r="I1" s="294"/>
      <c r="J1" s="294"/>
      <c r="K1" s="294"/>
      <c r="L1" s="294"/>
      <c r="M1" s="294"/>
      <c r="N1" s="294"/>
      <c r="O1" s="294"/>
      <c r="P1" s="294"/>
      <c r="Q1" s="294"/>
      <c r="R1" s="294"/>
      <c r="S1" s="294"/>
      <c r="T1" s="294"/>
      <c r="U1" s="198"/>
      <c r="V1" s="198"/>
      <c r="W1" s="199" t="s">
        <v>0</v>
      </c>
      <c r="X1" s="294" t="str">
        <f ca="1">IF(CELL("type",'Request Limits'!$K1)="b","",'Request Limits'!$K1)</f>
        <v/>
      </c>
      <c r="Y1" s="294"/>
      <c r="Z1" s="294"/>
      <c r="AA1" s="200"/>
    </row>
    <row r="2" spans="1:27" ht="13.5" thickBot="1">
      <c r="A2" s="172"/>
      <c r="B2" s="293" t="s">
        <v>2</v>
      </c>
      <c r="C2" s="293"/>
      <c r="D2" s="293"/>
      <c r="E2" s="293"/>
      <c r="F2" s="293"/>
      <c r="G2" s="293"/>
      <c r="H2" s="296" t="str">
        <f ca="1">IF(CELL("type",'Request Limits'!$D2)="b","",'Request Limits'!$D2)</f>
        <v/>
      </c>
      <c r="I2" s="296"/>
      <c r="J2" s="296"/>
      <c r="K2" s="296"/>
      <c r="L2" s="296"/>
      <c r="M2" s="296"/>
      <c r="N2" s="296"/>
      <c r="O2" s="296"/>
      <c r="P2" s="296"/>
      <c r="Q2" s="296"/>
      <c r="R2" s="296"/>
      <c r="S2" s="296"/>
      <c r="T2" s="296"/>
      <c r="U2" s="201"/>
      <c r="V2" s="201"/>
      <c r="W2" s="202" t="s">
        <v>1</v>
      </c>
      <c r="X2" s="295" t="str">
        <f ca="1">IF(CELL("type",'Request Limits'!$K2)="b","",'Request Limits'!$K2)</f>
        <v/>
      </c>
      <c r="Y2" s="295"/>
      <c r="Z2" s="295"/>
      <c r="AA2" s="203"/>
    </row>
    <row r="3" spans="1:27" ht="9" customHeight="1">
      <c r="A3" s="172"/>
      <c r="B3" s="202"/>
      <c r="C3" s="202"/>
      <c r="D3" s="202"/>
      <c r="E3" s="202"/>
      <c r="F3" s="202"/>
      <c r="G3" s="202"/>
      <c r="H3" s="204"/>
      <c r="I3" s="204"/>
      <c r="J3" s="204"/>
      <c r="K3" s="204"/>
      <c r="L3" s="204"/>
      <c r="M3" s="204"/>
      <c r="N3" s="204"/>
      <c r="O3" s="204"/>
      <c r="P3" s="204"/>
      <c r="Q3" s="204"/>
      <c r="R3" s="205"/>
      <c r="S3" s="205"/>
      <c r="T3" s="202"/>
      <c r="U3" s="206"/>
      <c r="V3" s="206"/>
      <c r="W3" s="206"/>
      <c r="X3" s="173"/>
      <c r="Y3" s="173"/>
      <c r="Z3" s="173"/>
      <c r="AA3" s="203"/>
    </row>
    <row r="4" spans="1:27" ht="15">
      <c r="A4" s="172"/>
      <c r="B4" s="194" t="s">
        <v>330</v>
      </c>
      <c r="C4" s="173"/>
      <c r="D4" s="173"/>
      <c r="E4" s="173"/>
      <c r="F4" s="173"/>
      <c r="G4" s="173"/>
      <c r="H4" s="173"/>
      <c r="I4" s="173"/>
      <c r="J4" s="173"/>
      <c r="K4" s="173"/>
      <c r="L4" s="173"/>
      <c r="M4" s="173"/>
      <c r="N4" s="173"/>
      <c r="O4" s="173"/>
      <c r="P4" s="175"/>
      <c r="Q4" s="173"/>
      <c r="R4" s="173"/>
      <c r="S4" s="173"/>
      <c r="T4" s="175"/>
      <c r="U4" s="176"/>
      <c r="V4" s="176"/>
      <c r="W4" s="176"/>
      <c r="X4" s="176"/>
      <c r="Y4" s="176"/>
      <c r="Z4" s="176"/>
      <c r="AA4" s="203"/>
    </row>
    <row r="5" spans="1:27" ht="7.15" customHeight="1">
      <c r="A5" s="17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203"/>
    </row>
    <row r="6" spans="1:27">
      <c r="A6" s="172"/>
      <c r="B6" s="197" t="s">
        <v>31</v>
      </c>
      <c r="C6" s="173"/>
      <c r="D6" s="173"/>
      <c r="E6" s="173"/>
      <c r="F6" s="173"/>
      <c r="G6" s="173"/>
      <c r="H6" s="173"/>
      <c r="I6" s="173"/>
      <c r="J6" s="173"/>
      <c r="K6" s="173"/>
      <c r="L6" s="173"/>
      <c r="M6" s="173"/>
      <c r="N6" s="173"/>
      <c r="O6" s="173"/>
      <c r="P6" s="175"/>
      <c r="Q6" s="173"/>
      <c r="R6" s="173"/>
      <c r="S6" s="173"/>
      <c r="T6" s="173"/>
      <c r="U6" s="173"/>
      <c r="V6" s="173"/>
      <c r="W6" s="173"/>
      <c r="X6" s="173"/>
      <c r="Y6" s="173"/>
      <c r="Z6" s="173"/>
      <c r="AA6" s="203"/>
    </row>
    <row r="7" spans="1:27">
      <c r="A7" s="172"/>
      <c r="B7" s="175"/>
      <c r="C7" s="173"/>
      <c r="D7" s="173"/>
      <c r="E7" s="173"/>
      <c r="F7" s="173"/>
      <c r="G7" s="173"/>
      <c r="H7" s="173"/>
      <c r="I7" s="173"/>
      <c r="J7" s="173"/>
      <c r="K7" s="173"/>
      <c r="L7" s="173"/>
      <c r="M7" s="173"/>
      <c r="N7" s="173"/>
      <c r="O7" s="173"/>
      <c r="P7" s="175"/>
      <c r="Q7" s="173"/>
      <c r="R7" s="173"/>
      <c r="S7" s="173"/>
      <c r="T7" s="173"/>
      <c r="U7" s="173"/>
      <c r="V7" s="173"/>
      <c r="W7" s="173"/>
      <c r="X7" s="173"/>
      <c r="Y7" s="173"/>
      <c r="Z7" s="173"/>
      <c r="AA7" s="203"/>
    </row>
    <row r="8" spans="1:27" ht="13.5" thickBot="1">
      <c r="A8" s="172"/>
      <c r="B8" s="173" t="s">
        <v>295</v>
      </c>
      <c r="C8" s="207"/>
      <c r="D8" s="173"/>
      <c r="E8" s="173"/>
      <c r="F8" s="173"/>
      <c r="G8" s="173"/>
      <c r="H8" s="173"/>
      <c r="I8" s="173"/>
      <c r="J8" s="173"/>
      <c r="K8" s="173"/>
      <c r="L8" s="173"/>
      <c r="M8" s="173"/>
      <c r="N8" s="173"/>
      <c r="O8" s="173"/>
      <c r="P8" s="175"/>
      <c r="Q8" s="173"/>
      <c r="R8" s="173"/>
      <c r="S8" s="173"/>
      <c r="T8" s="173"/>
      <c r="U8" s="173"/>
      <c r="V8" s="173"/>
      <c r="W8" s="173"/>
      <c r="X8" s="173"/>
      <c r="Y8" s="297" t="s">
        <v>57</v>
      </c>
      <c r="Z8" s="297"/>
      <c r="AA8" s="298"/>
    </row>
    <row r="9" spans="1:27" ht="13.5" customHeight="1">
      <c r="A9" s="172"/>
      <c r="B9" s="173"/>
      <c r="C9" s="173"/>
      <c r="D9" s="173"/>
      <c r="E9" s="173"/>
      <c r="F9" s="173"/>
      <c r="G9" s="173"/>
      <c r="H9" s="173"/>
      <c r="I9" s="173"/>
      <c r="J9" s="173"/>
      <c r="K9" s="173"/>
      <c r="L9" s="173"/>
      <c r="M9" s="173"/>
      <c r="N9" s="173"/>
      <c r="O9" s="173"/>
      <c r="P9" s="173"/>
      <c r="Q9" s="173"/>
      <c r="R9" s="324"/>
      <c r="S9" s="324"/>
      <c r="T9" s="173"/>
      <c r="U9" s="324"/>
      <c r="V9" s="324"/>
      <c r="W9" s="177" t="str">
        <f>IF(AND(R9="X",U9="x"),"Cannot select yes and no.","")</f>
        <v/>
      </c>
      <c r="X9" s="173"/>
      <c r="Y9" s="173"/>
      <c r="Z9" s="173"/>
      <c r="AA9" s="203"/>
    </row>
    <row r="10" spans="1:27" ht="18" customHeight="1" thickBot="1">
      <c r="A10" s="172"/>
      <c r="B10" s="173"/>
      <c r="C10" s="173"/>
      <c r="D10" s="173"/>
      <c r="E10" s="173"/>
      <c r="F10" s="173"/>
      <c r="G10" s="173"/>
      <c r="H10" s="173"/>
      <c r="I10" s="178" t="s">
        <v>292</v>
      </c>
      <c r="J10" s="325"/>
      <c r="K10" s="325"/>
      <c r="L10" s="325"/>
      <c r="M10" s="173"/>
      <c r="N10" s="173"/>
      <c r="O10" s="173"/>
      <c r="P10" s="173"/>
      <c r="Q10" s="173"/>
      <c r="R10" s="173"/>
      <c r="S10" s="173"/>
      <c r="T10" s="173"/>
      <c r="U10" s="173"/>
      <c r="V10" s="173"/>
      <c r="W10" s="178" t="s">
        <v>294</v>
      </c>
      <c r="X10" s="300"/>
      <c r="Y10" s="300"/>
      <c r="Z10" s="300"/>
      <c r="AA10" s="203"/>
    </row>
    <row r="11" spans="1:27" ht="18" customHeight="1" thickBot="1">
      <c r="A11" s="172"/>
      <c r="B11" s="173"/>
      <c r="C11" s="173"/>
      <c r="D11" s="173"/>
      <c r="E11" s="173"/>
      <c r="F11" s="173"/>
      <c r="G11" s="173"/>
      <c r="H11" s="173"/>
      <c r="I11" s="178" t="s">
        <v>30</v>
      </c>
      <c r="J11" s="303"/>
      <c r="K11" s="303"/>
      <c r="L11" s="303"/>
      <c r="M11" s="173"/>
      <c r="N11" s="173"/>
      <c r="O11" s="173"/>
      <c r="P11" s="173"/>
      <c r="Q11" s="173"/>
      <c r="R11" s="173"/>
      <c r="S11" s="173"/>
      <c r="T11" s="173"/>
      <c r="U11" s="173"/>
      <c r="V11" s="173"/>
      <c r="W11" s="178" t="s">
        <v>29</v>
      </c>
      <c r="X11" s="301"/>
      <c r="Y11" s="301"/>
      <c r="Z11" s="301"/>
      <c r="AA11" s="203"/>
    </row>
    <row r="12" spans="1:27" ht="18" customHeight="1" thickBot="1">
      <c r="A12" s="172"/>
      <c r="B12" s="173"/>
      <c r="C12" s="173"/>
      <c r="D12" s="173"/>
      <c r="E12" s="173"/>
      <c r="F12" s="173"/>
      <c r="G12" s="173"/>
      <c r="H12" s="173"/>
      <c r="I12" s="178" t="s">
        <v>67</v>
      </c>
      <c r="J12" s="304" t="str">
        <f>IF(AND(X12="",J16="")=TRUE,"",J11-IF(X12="",0,X11-X12)-IF(J16="",0,J15-J16))</f>
        <v/>
      </c>
      <c r="K12" s="304"/>
      <c r="L12" s="304"/>
      <c r="M12" s="173"/>
      <c r="N12" s="173"/>
      <c r="O12" s="173"/>
      <c r="P12" s="173"/>
      <c r="Q12" s="173"/>
      <c r="R12" s="173"/>
      <c r="S12" s="173"/>
      <c r="T12" s="173"/>
      <c r="U12" s="173"/>
      <c r="V12" s="173"/>
      <c r="W12" s="178" t="s">
        <v>28</v>
      </c>
      <c r="X12" s="302" t="str">
        <f>IF(X11="","",IF(X11&lt;=X10*14%,"",ROUNDDOWN(X10*14%,0)))</f>
        <v/>
      </c>
      <c r="Y12" s="302"/>
      <c r="Z12" s="302"/>
      <c r="AA12" s="203"/>
    </row>
    <row r="13" spans="1:27" ht="18" customHeight="1" thickBot="1">
      <c r="A13" s="172"/>
      <c r="B13" s="173"/>
      <c r="C13" s="173"/>
      <c r="D13" s="173"/>
      <c r="E13" s="173"/>
      <c r="F13" s="173"/>
      <c r="G13" s="173"/>
      <c r="H13" s="173"/>
      <c r="I13" s="178" t="s">
        <v>293</v>
      </c>
      <c r="J13" s="325" t="s">
        <v>57</v>
      </c>
      <c r="K13" s="325"/>
      <c r="L13" s="325"/>
      <c r="M13" s="173"/>
      <c r="N13" s="173"/>
      <c r="O13" s="173"/>
      <c r="P13" s="173"/>
      <c r="Q13" s="173"/>
      <c r="R13" s="173"/>
      <c r="S13" s="173"/>
      <c r="T13" s="173"/>
      <c r="U13" s="173"/>
      <c r="V13" s="173"/>
      <c r="W13" s="173"/>
      <c r="X13" s="179"/>
      <c r="Y13" s="178"/>
      <c r="Z13" s="178"/>
      <c r="AA13" s="203"/>
    </row>
    <row r="14" spans="1:27" ht="18" customHeight="1" thickBot="1">
      <c r="A14" s="172"/>
      <c r="B14" s="173"/>
      <c r="C14" s="173"/>
      <c r="D14" s="173"/>
      <c r="E14" s="173"/>
      <c r="F14" s="173"/>
      <c r="G14" s="173"/>
      <c r="H14" s="173"/>
      <c r="I14" s="178" t="s">
        <v>68</v>
      </c>
      <c r="J14" s="303"/>
      <c r="K14" s="303"/>
      <c r="L14" s="303"/>
      <c r="M14" s="173"/>
      <c r="N14" s="173"/>
      <c r="O14" s="173"/>
      <c r="P14" s="173"/>
      <c r="Q14" s="173"/>
      <c r="R14" s="173"/>
      <c r="S14" s="173"/>
      <c r="T14" s="208"/>
      <c r="U14" s="208"/>
      <c r="V14" s="208"/>
      <c r="W14" s="180"/>
      <c r="X14" s="178" t="s">
        <v>27</v>
      </c>
      <c r="Y14" s="299" t="s">
        <v>57</v>
      </c>
      <c r="Z14" s="299"/>
      <c r="AA14" s="181"/>
    </row>
    <row r="15" spans="1:27" ht="18" customHeight="1" thickBot="1">
      <c r="A15" s="172"/>
      <c r="B15" s="173"/>
      <c r="C15" s="173"/>
      <c r="D15" s="173"/>
      <c r="E15" s="173"/>
      <c r="F15" s="173"/>
      <c r="G15" s="173"/>
      <c r="H15" s="173"/>
      <c r="I15" s="178" t="s">
        <v>26</v>
      </c>
      <c r="J15" s="303"/>
      <c r="K15" s="303"/>
      <c r="L15" s="303"/>
      <c r="M15" s="173"/>
      <c r="N15" s="173"/>
      <c r="O15" s="173"/>
      <c r="P15" s="173"/>
      <c r="Q15" s="173"/>
      <c r="R15" s="173"/>
      <c r="S15" s="173"/>
      <c r="T15" s="208"/>
      <c r="U15" s="173"/>
      <c r="V15" s="173"/>
      <c r="W15" s="178" t="s">
        <v>25</v>
      </c>
      <c r="X15" s="305"/>
      <c r="Y15" s="305"/>
      <c r="Z15" s="305"/>
      <c r="AA15" s="203"/>
    </row>
    <row r="16" spans="1:27" ht="18" customHeight="1" thickBot="1">
      <c r="A16" s="172"/>
      <c r="B16" s="173"/>
      <c r="C16" s="173"/>
      <c r="D16" s="173"/>
      <c r="E16" s="182"/>
      <c r="F16" s="182"/>
      <c r="G16" s="182"/>
      <c r="H16" s="182"/>
      <c r="I16" s="178" t="s">
        <v>203</v>
      </c>
      <c r="J16" s="304" t="str">
        <f>IF(J15="","",IF(Y8="No",IF(J15&gt;((X10+IF(X12="",X11,X12)+J13)*0.05),ROUNDDOWN((X10+IF(X12="",X11,X12)+J13)*0.05,0),""),IF(J15&gt;((X10+IF(X12="",X11,X12)+J13)*0.15),ROUNDDOWN((X10+IF(X12="",X11,X12)+J13)*0.15,0),"")))</f>
        <v/>
      </c>
      <c r="K16" s="304"/>
      <c r="L16" s="304"/>
      <c r="M16" s="182"/>
      <c r="N16" s="173"/>
      <c r="O16" s="182"/>
      <c r="P16" s="182"/>
      <c r="Q16" s="182"/>
      <c r="R16" s="182"/>
      <c r="S16" s="182"/>
      <c r="T16" s="208"/>
      <c r="U16" s="208"/>
      <c r="V16" s="208"/>
      <c r="W16" s="178" t="s">
        <v>24</v>
      </c>
      <c r="X16" s="291" t="str">
        <f>IF(X15="","",IF(J12="",IF(ISERROR(X15&gt;J11*Y14)=TRUE,"",IF(X15&gt;J11*Y14,ROUNDDOWN(J11*Y14,0),"")),IF(ISERROR(X15&gt;J12*Y14)=TRUE,"",IF(X15&gt;J12*Y14,ROUNDDOWN(J12*Y14,0),""))))</f>
        <v/>
      </c>
      <c r="Y16" s="291"/>
      <c r="Z16" s="291"/>
      <c r="AA16" s="203"/>
    </row>
    <row r="17" spans="1:27" ht="4.9000000000000004" customHeight="1">
      <c r="A17" s="172"/>
      <c r="B17" s="173"/>
      <c r="C17" s="173"/>
      <c r="D17" s="173"/>
      <c r="E17" s="182"/>
      <c r="F17" s="182"/>
      <c r="G17" s="182"/>
      <c r="H17" s="182"/>
      <c r="I17" s="182"/>
      <c r="J17" s="323"/>
      <c r="K17" s="323"/>
      <c r="L17" s="323"/>
      <c r="M17" s="182"/>
      <c r="N17" s="183"/>
      <c r="O17" s="182"/>
      <c r="P17" s="182"/>
      <c r="Q17" s="182"/>
      <c r="R17" s="182"/>
      <c r="S17" s="182"/>
      <c r="T17" s="182"/>
      <c r="U17" s="179"/>
      <c r="V17" s="179"/>
      <c r="W17" s="179"/>
      <c r="X17" s="182"/>
      <c r="Y17" s="182"/>
      <c r="Z17" s="182"/>
      <c r="AA17" s="203"/>
    </row>
    <row r="18" spans="1:27" ht="13.5" thickBot="1">
      <c r="A18" s="172"/>
      <c r="B18" s="207"/>
      <c r="C18" s="173"/>
      <c r="D18" s="184"/>
      <c r="E18" s="173"/>
      <c r="F18" s="173"/>
      <c r="G18" s="173"/>
      <c r="H18" s="173"/>
      <c r="I18" s="178" t="s">
        <v>23</v>
      </c>
      <c r="J18" s="317" t="str">
        <f>IF(AND(X12="",J16="",X16=""),"",J10-(IF(X12="",0,X11-X12)+IF(X16="",0,X15-X16)+IF(J16="",0,J15-J16)))</f>
        <v/>
      </c>
      <c r="K18" s="317"/>
      <c r="L18" s="317"/>
      <c r="M18" s="173"/>
      <c r="N18" s="185" t="str">
        <f>IF(J18="","","Total Development Cost has been adjusted.  Make the appropriate notifications as necessary.")</f>
        <v/>
      </c>
      <c r="O18" s="182"/>
      <c r="P18" s="185"/>
      <c r="Q18" s="182"/>
      <c r="R18" s="182"/>
      <c r="S18" s="182"/>
      <c r="T18" s="182"/>
      <c r="U18" s="186"/>
      <c r="V18" s="186"/>
      <c r="W18" s="186"/>
      <c r="X18" s="173"/>
      <c r="Y18" s="173"/>
      <c r="Z18" s="173"/>
      <c r="AA18" s="203"/>
    </row>
    <row r="19" spans="1:27">
      <c r="A19" s="172"/>
      <c r="B19" s="173"/>
      <c r="C19" s="187"/>
      <c r="D19" s="187"/>
      <c r="E19" s="173"/>
      <c r="F19" s="173"/>
      <c r="G19" s="173"/>
      <c r="H19" s="173"/>
      <c r="I19" s="173"/>
      <c r="J19" s="179"/>
      <c r="K19" s="179"/>
      <c r="L19" s="179"/>
      <c r="M19" s="173"/>
      <c r="N19" s="183"/>
      <c r="O19" s="182"/>
      <c r="P19" s="182"/>
      <c r="Q19" s="182"/>
      <c r="R19" s="182"/>
      <c r="S19" s="182"/>
      <c r="T19" s="182"/>
      <c r="U19" s="186"/>
      <c r="V19" s="186"/>
      <c r="W19" s="186"/>
      <c r="X19" s="173"/>
      <c r="Y19" s="173"/>
      <c r="Z19" s="173"/>
      <c r="AA19" s="203"/>
    </row>
    <row r="20" spans="1:27" ht="6" customHeight="1">
      <c r="A20" s="172"/>
      <c r="B20" s="173"/>
      <c r="C20" s="173"/>
      <c r="D20" s="184"/>
      <c r="E20" s="173"/>
      <c r="F20" s="173"/>
      <c r="G20" s="173"/>
      <c r="H20" s="173"/>
      <c r="I20" s="173"/>
      <c r="J20" s="179"/>
      <c r="K20" s="179"/>
      <c r="L20" s="179"/>
      <c r="M20" s="173"/>
      <c r="N20" s="173"/>
      <c r="O20" s="173"/>
      <c r="P20" s="173"/>
      <c r="Q20" s="173"/>
      <c r="R20" s="173"/>
      <c r="S20" s="173"/>
      <c r="T20" s="173"/>
      <c r="U20" s="173"/>
      <c r="V20" s="173"/>
      <c r="W20" s="173"/>
      <c r="X20" s="173"/>
      <c r="Y20" s="173"/>
      <c r="Z20" s="173"/>
      <c r="AA20" s="203"/>
    </row>
    <row r="21" spans="1:27">
      <c r="A21" s="172"/>
      <c r="B21" s="175" t="s">
        <v>22</v>
      </c>
      <c r="C21" s="173"/>
      <c r="D21" s="173"/>
      <c r="E21" s="173"/>
      <c r="F21" s="173"/>
      <c r="G21" s="173"/>
      <c r="H21" s="173"/>
      <c r="I21" s="173"/>
      <c r="J21" s="173"/>
      <c r="K21" s="173"/>
      <c r="L21" s="173"/>
      <c r="M21" s="173"/>
      <c r="N21" s="173"/>
      <c r="O21" s="173"/>
      <c r="P21" s="173"/>
      <c r="Q21" s="173"/>
      <c r="R21" s="173"/>
      <c r="S21" s="173"/>
      <c r="T21" s="173"/>
      <c r="U21" s="320"/>
      <c r="V21" s="320"/>
      <c r="W21" s="320"/>
      <c r="X21" s="173"/>
      <c r="Y21" s="173"/>
      <c r="Z21" s="173"/>
      <c r="AA21" s="203"/>
    </row>
    <row r="22" spans="1:27" ht="6" customHeight="1">
      <c r="A22" s="172"/>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203"/>
    </row>
    <row r="23" spans="1:27" ht="15" customHeight="1" thickBot="1">
      <c r="A23" s="172"/>
      <c r="B23" s="173" t="s">
        <v>21</v>
      </c>
      <c r="C23" s="173"/>
      <c r="D23" s="173"/>
      <c r="E23" s="173"/>
      <c r="F23" s="173"/>
      <c r="G23" s="173"/>
      <c r="H23" s="173"/>
      <c r="I23" s="173"/>
      <c r="J23" s="316"/>
      <c r="K23" s="316"/>
      <c r="L23" s="316"/>
      <c r="M23" s="173"/>
      <c r="N23" s="173" t="s">
        <v>164</v>
      </c>
      <c r="O23" s="173"/>
      <c r="P23" s="173"/>
      <c r="Q23" s="173"/>
      <c r="R23" s="173"/>
      <c r="S23" s="173"/>
      <c r="T23" s="173"/>
      <c r="U23" s="173"/>
      <c r="V23" s="173"/>
      <c r="W23" s="173"/>
      <c r="X23" s="173"/>
      <c r="Y23" s="173"/>
      <c r="Z23" s="173"/>
      <c r="AA23" s="203"/>
    </row>
    <row r="24" spans="1:27" ht="6" customHeight="1">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203"/>
    </row>
    <row r="25" spans="1:27" ht="15" customHeight="1" thickBot="1">
      <c r="A25" s="172"/>
      <c r="B25" s="173" t="s">
        <v>296</v>
      </c>
      <c r="C25" s="173"/>
      <c r="D25" s="173"/>
      <c r="E25" s="173"/>
      <c r="F25" s="173"/>
      <c r="G25" s="173"/>
      <c r="H25" s="173"/>
      <c r="I25" s="173"/>
      <c r="J25" s="319">
        <f>MIN(X15,X16)</f>
        <v>0</v>
      </c>
      <c r="K25" s="322"/>
      <c r="L25" s="322"/>
      <c r="M25" s="173"/>
      <c r="N25" s="173"/>
      <c r="O25" s="173"/>
      <c r="P25" s="173"/>
      <c r="Q25" s="173"/>
      <c r="R25" s="173"/>
      <c r="S25" s="173"/>
      <c r="T25" s="173"/>
      <c r="U25" s="173"/>
      <c r="V25" s="173"/>
      <c r="W25" s="173"/>
      <c r="X25" s="173"/>
      <c r="Y25" s="173"/>
      <c r="Z25" s="173"/>
      <c r="AA25" s="203"/>
    </row>
    <row r="26" spans="1:27" ht="5.25" customHeight="1">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203"/>
    </row>
    <row r="27" spans="1:27" ht="57" customHeight="1" thickBot="1">
      <c r="A27" s="172"/>
      <c r="B27" s="321" t="s">
        <v>178</v>
      </c>
      <c r="C27" s="321"/>
      <c r="D27" s="321"/>
      <c r="E27" s="321"/>
      <c r="F27" s="321"/>
      <c r="G27" s="321"/>
      <c r="H27" s="321"/>
      <c r="I27" s="321"/>
      <c r="J27" s="318">
        <f ca="1">IF(AND('Equity Commitment (1)'!E17='Equity Commitment (1)'!B68,'Equity Commitment (1)'!G42="Yes"),'Equity Commitment (1)'!E34,IF(AND(OR('Equity Commitment (1)'!E17='Equity Commitment (1)'!B69,'Equity Commitment (1)'!E17='Equity Commitment (1)'!B70)=TRUE,'Equity Commitment (2)'!D19="Yes"),'Equity Commitment (2)'!I12,0))</f>
        <v>0</v>
      </c>
      <c r="K27" s="319"/>
      <c r="L27" s="319"/>
      <c r="M27" s="173"/>
      <c r="N27" s="321" t="s">
        <v>163</v>
      </c>
      <c r="O27" s="321"/>
      <c r="P27" s="321"/>
      <c r="Q27" s="321"/>
      <c r="R27" s="321"/>
      <c r="S27" s="321"/>
      <c r="T27" s="321"/>
      <c r="U27" s="321"/>
      <c r="V27" s="321"/>
      <c r="W27" s="321"/>
      <c r="X27" s="321"/>
      <c r="Y27" s="321"/>
      <c r="Z27" s="321"/>
      <c r="AA27" s="203"/>
    </row>
    <row r="28" spans="1:27" ht="9" customHeight="1">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203"/>
    </row>
    <row r="29" spans="1:27" ht="13.5" thickBot="1">
      <c r="A29" s="172"/>
      <c r="B29" s="173" t="s">
        <v>20</v>
      </c>
      <c r="C29" s="173"/>
      <c r="D29" s="173"/>
      <c r="E29" s="173"/>
      <c r="F29" s="173"/>
      <c r="G29" s="173"/>
      <c r="H29" s="173"/>
      <c r="I29" s="173"/>
      <c r="J29" s="319">
        <f ca="1">IF(AND(J25="",J27="",J23=""),"",J23+J25+N(J27))</f>
        <v>0</v>
      </c>
      <c r="K29" s="319"/>
      <c r="L29" s="319"/>
      <c r="M29" s="173"/>
      <c r="N29" s="173"/>
      <c r="O29" s="173"/>
      <c r="P29" s="173"/>
      <c r="Q29" s="173"/>
      <c r="R29" s="173"/>
      <c r="S29" s="173"/>
      <c r="T29" s="173"/>
      <c r="U29" s="173"/>
      <c r="V29" s="173"/>
      <c r="W29" s="173"/>
      <c r="X29" s="173"/>
      <c r="Y29" s="173"/>
      <c r="Z29" s="173"/>
      <c r="AA29" s="203"/>
    </row>
    <row r="30" spans="1:27" ht="4.9000000000000004" customHeight="1">
      <c r="A30" s="172"/>
      <c r="B30" s="173"/>
      <c r="C30" s="173"/>
      <c r="D30" s="173"/>
      <c r="E30" s="173"/>
      <c r="F30" s="173"/>
      <c r="G30" s="173"/>
      <c r="H30" s="173"/>
      <c r="I30" s="173"/>
      <c r="J30" s="188"/>
      <c r="K30" s="188"/>
      <c r="L30" s="188"/>
      <c r="M30" s="173"/>
      <c r="N30" s="173"/>
      <c r="O30" s="173"/>
      <c r="P30" s="173"/>
      <c r="Q30" s="173"/>
      <c r="R30" s="173"/>
      <c r="S30" s="173"/>
      <c r="T30" s="173"/>
      <c r="U30" s="173"/>
      <c r="V30" s="173"/>
      <c r="W30" s="173"/>
      <c r="X30" s="173"/>
      <c r="Y30" s="173"/>
      <c r="Z30" s="173"/>
      <c r="AA30" s="203"/>
    </row>
    <row r="31" spans="1:27">
      <c r="A31" s="172"/>
      <c r="B31" s="173" t="s">
        <v>19</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203"/>
    </row>
    <row r="32" spans="1:27" ht="13.5" thickBot="1">
      <c r="A32" s="172"/>
      <c r="B32" s="173" t="s">
        <v>18</v>
      </c>
      <c r="C32" s="173"/>
      <c r="D32" s="173"/>
      <c r="E32" s="173"/>
      <c r="F32" s="173"/>
      <c r="G32" s="173"/>
      <c r="H32" s="173"/>
      <c r="I32" s="173"/>
      <c r="J32" s="308" t="str">
        <f ca="1">IF(OR(J29="",J10="")=TRUE,"",IF(J18="",J10-J29,J18-J29))</f>
        <v/>
      </c>
      <c r="K32" s="308"/>
      <c r="L32" s="308"/>
      <c r="M32" s="173"/>
      <c r="N32" s="173"/>
      <c r="O32" s="173"/>
      <c r="P32" s="173"/>
      <c r="Q32" s="173"/>
      <c r="R32" s="173"/>
      <c r="S32" s="173"/>
      <c r="T32" s="173"/>
      <c r="U32" s="173"/>
      <c r="V32" s="173"/>
      <c r="W32" s="173"/>
      <c r="X32" s="173"/>
      <c r="Y32" s="173"/>
      <c r="Z32" s="173"/>
      <c r="AA32" s="203"/>
    </row>
    <row r="33" spans="1:27" ht="4.9000000000000004" customHeight="1" thickTop="1">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203"/>
    </row>
    <row r="34" spans="1:27">
      <c r="A34" s="172"/>
      <c r="B34" s="175" t="s">
        <v>161</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203"/>
    </row>
    <row r="35" spans="1:27" ht="6" customHeight="1">
      <c r="A35" s="172"/>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203"/>
    </row>
    <row r="36" spans="1:27" ht="24.95" customHeight="1">
      <c r="A36" s="172"/>
      <c r="B36" s="321" t="s">
        <v>162</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203"/>
    </row>
    <row r="37" spans="1:27" ht="6" customHeight="1">
      <c r="A37" s="172"/>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203"/>
    </row>
    <row r="38" spans="1:27" ht="12" customHeight="1">
      <c r="A38" s="172"/>
      <c r="B38" s="173" t="s">
        <v>17</v>
      </c>
      <c r="C38" s="173"/>
      <c r="D38" s="173"/>
      <c r="E38" s="173"/>
      <c r="F38" s="173"/>
      <c r="G38" s="173"/>
      <c r="H38" s="173"/>
      <c r="I38" s="173"/>
      <c r="J38" s="173"/>
      <c r="K38" s="173"/>
      <c r="L38" s="173"/>
      <c r="M38" s="173"/>
      <c r="N38" s="173"/>
      <c r="O38" s="173"/>
      <c r="P38" s="173"/>
      <c r="Q38" s="173"/>
      <c r="R38" s="173"/>
      <c r="S38" s="173"/>
      <c r="T38" s="173"/>
      <c r="U38" s="173"/>
      <c r="V38" s="173"/>
      <c r="W38" s="173"/>
      <c r="X38" s="173"/>
      <c r="Y38" s="180"/>
      <c r="Z38" s="173"/>
      <c r="AA38" s="203"/>
    </row>
    <row r="39" spans="1:27" ht="15" customHeight="1" thickBot="1">
      <c r="A39" s="172"/>
      <c r="B39" s="312"/>
      <c r="C39" s="312"/>
      <c r="D39" s="312"/>
      <c r="E39" s="312"/>
      <c r="F39" s="312"/>
      <c r="G39" s="312"/>
      <c r="H39" s="312"/>
      <c r="I39" s="173"/>
      <c r="J39" s="313"/>
      <c r="K39" s="313"/>
      <c r="L39" s="313"/>
      <c r="M39" s="173"/>
      <c r="N39" s="173"/>
      <c r="O39" s="173"/>
      <c r="P39" s="173"/>
      <c r="Q39" s="173"/>
      <c r="R39" s="173"/>
      <c r="S39" s="173"/>
      <c r="T39" s="173"/>
      <c r="U39" s="173"/>
      <c r="V39" s="173"/>
      <c r="W39" s="173"/>
      <c r="X39" s="178" t="s">
        <v>179</v>
      </c>
      <c r="Y39" s="315" t="s">
        <v>57</v>
      </c>
      <c r="Z39" s="315"/>
      <c r="AA39" s="203"/>
    </row>
    <row r="40" spans="1:27" ht="12" customHeight="1">
      <c r="A40" s="172"/>
      <c r="B40" s="173" t="s">
        <v>16</v>
      </c>
      <c r="C40" s="173"/>
      <c r="D40" s="173"/>
      <c r="E40" s="173"/>
      <c r="F40" s="173"/>
      <c r="G40" s="173"/>
      <c r="H40" s="173"/>
      <c r="I40" s="173"/>
      <c r="J40" s="188"/>
      <c r="K40" s="188"/>
      <c r="L40" s="188"/>
      <c r="M40" s="173"/>
      <c r="N40" s="173"/>
      <c r="O40" s="173"/>
      <c r="P40" s="173"/>
      <c r="Q40" s="173"/>
      <c r="R40" s="173"/>
      <c r="S40" s="173"/>
      <c r="T40" s="173"/>
      <c r="U40" s="173"/>
      <c r="V40" s="173"/>
      <c r="W40" s="173"/>
      <c r="X40" s="173"/>
      <c r="Y40" s="180"/>
      <c r="Z40" s="173"/>
      <c r="AA40" s="203"/>
    </row>
    <row r="41" spans="1:27" ht="15" customHeight="1" thickBot="1">
      <c r="A41" s="172"/>
      <c r="B41" s="312"/>
      <c r="C41" s="312"/>
      <c r="D41" s="312"/>
      <c r="E41" s="312"/>
      <c r="F41" s="312"/>
      <c r="G41" s="312"/>
      <c r="H41" s="312"/>
      <c r="I41" s="173"/>
      <c r="J41" s="313"/>
      <c r="K41" s="313"/>
      <c r="L41" s="313"/>
      <c r="M41" s="173"/>
      <c r="N41" s="173"/>
      <c r="O41" s="173"/>
      <c r="P41" s="173"/>
      <c r="Q41" s="173"/>
      <c r="R41" s="173"/>
      <c r="S41" s="173"/>
      <c r="T41" s="173"/>
      <c r="U41" s="173"/>
      <c r="V41" s="173"/>
      <c r="W41" s="173"/>
      <c r="X41" s="178" t="s">
        <v>179</v>
      </c>
      <c r="Y41" s="315"/>
      <c r="Z41" s="315"/>
      <c r="AA41" s="203"/>
    </row>
    <row r="42" spans="1:27" ht="12" customHeight="1">
      <c r="A42" s="172"/>
      <c r="B42" s="173" t="s">
        <v>15</v>
      </c>
      <c r="C42" s="173"/>
      <c r="D42" s="173"/>
      <c r="E42" s="173"/>
      <c r="F42" s="173"/>
      <c r="G42" s="173"/>
      <c r="H42" s="173"/>
      <c r="I42" s="173"/>
      <c r="J42" s="188"/>
      <c r="K42" s="188"/>
      <c r="L42" s="188"/>
      <c r="M42" s="173"/>
      <c r="N42" s="173"/>
      <c r="O42" s="173"/>
      <c r="P42" s="173"/>
      <c r="Q42" s="173"/>
      <c r="R42" s="173"/>
      <c r="S42" s="173"/>
      <c r="T42" s="173"/>
      <c r="U42" s="173"/>
      <c r="V42" s="173"/>
      <c r="W42" s="173"/>
      <c r="X42" s="173"/>
      <c r="Y42" s="180"/>
      <c r="Z42" s="173"/>
      <c r="AA42" s="203"/>
    </row>
    <row r="43" spans="1:27" ht="15" customHeight="1" thickBot="1">
      <c r="A43" s="172"/>
      <c r="B43" s="312"/>
      <c r="C43" s="312"/>
      <c r="D43" s="312"/>
      <c r="E43" s="312"/>
      <c r="F43" s="312"/>
      <c r="G43" s="312"/>
      <c r="H43" s="312"/>
      <c r="I43" s="173"/>
      <c r="J43" s="313"/>
      <c r="K43" s="313"/>
      <c r="L43" s="313"/>
      <c r="M43" s="173"/>
      <c r="N43" s="173"/>
      <c r="O43" s="173"/>
      <c r="P43" s="173"/>
      <c r="Q43" s="173"/>
      <c r="R43" s="173"/>
      <c r="S43" s="173"/>
      <c r="T43" s="173"/>
      <c r="U43" s="173"/>
      <c r="V43" s="173"/>
      <c r="W43" s="173"/>
      <c r="X43" s="178" t="s">
        <v>179</v>
      </c>
      <c r="Y43" s="315"/>
      <c r="Z43" s="315"/>
      <c r="AA43" s="203"/>
    </row>
    <row r="44" spans="1:27" ht="12" customHeight="1">
      <c r="A44" s="172"/>
      <c r="B44" s="173" t="s">
        <v>14</v>
      </c>
      <c r="C44" s="173"/>
      <c r="D44" s="173"/>
      <c r="E44" s="173"/>
      <c r="F44" s="173"/>
      <c r="G44" s="173"/>
      <c r="H44" s="173"/>
      <c r="I44" s="173"/>
      <c r="J44" s="188"/>
      <c r="K44" s="188"/>
      <c r="L44" s="188"/>
      <c r="M44" s="173"/>
      <c r="N44" s="173"/>
      <c r="O44" s="173"/>
      <c r="P44" s="173"/>
      <c r="Q44" s="173"/>
      <c r="R44" s="173"/>
      <c r="S44" s="173"/>
      <c r="T44" s="173"/>
      <c r="U44" s="173"/>
      <c r="V44" s="173"/>
      <c r="W44" s="173"/>
      <c r="X44" s="173"/>
      <c r="Y44" s="180"/>
      <c r="Z44" s="173"/>
      <c r="AA44" s="203"/>
    </row>
    <row r="45" spans="1:27" ht="15" customHeight="1" thickBot="1">
      <c r="A45" s="172"/>
      <c r="B45" s="312"/>
      <c r="C45" s="312"/>
      <c r="D45" s="312"/>
      <c r="E45" s="312"/>
      <c r="F45" s="312"/>
      <c r="G45" s="312"/>
      <c r="H45" s="312"/>
      <c r="I45" s="173"/>
      <c r="J45" s="313"/>
      <c r="K45" s="313"/>
      <c r="L45" s="313"/>
      <c r="M45" s="173"/>
      <c r="N45" s="173"/>
      <c r="O45" s="173"/>
      <c r="P45" s="173"/>
      <c r="Q45" s="173"/>
      <c r="R45" s="173"/>
      <c r="S45" s="173"/>
      <c r="T45" s="173"/>
      <c r="U45" s="173"/>
      <c r="V45" s="173"/>
      <c r="W45" s="173"/>
      <c r="X45" s="178" t="s">
        <v>179</v>
      </c>
      <c r="Y45" s="315"/>
      <c r="Z45" s="315"/>
      <c r="AA45" s="203"/>
    </row>
    <row r="46" spans="1:27" ht="12" customHeight="1">
      <c r="A46" s="172"/>
      <c r="B46" s="173" t="s">
        <v>13</v>
      </c>
      <c r="C46" s="173"/>
      <c r="D46" s="173"/>
      <c r="E46" s="173"/>
      <c r="F46" s="173"/>
      <c r="G46" s="173"/>
      <c r="H46" s="173"/>
      <c r="I46" s="173"/>
      <c r="J46" s="188"/>
      <c r="K46" s="188"/>
      <c r="L46" s="188"/>
      <c r="M46" s="173"/>
      <c r="N46" s="173"/>
      <c r="O46" s="173"/>
      <c r="P46" s="173"/>
      <c r="Q46" s="173"/>
      <c r="R46" s="173"/>
      <c r="S46" s="173"/>
      <c r="T46" s="173"/>
      <c r="U46" s="173"/>
      <c r="V46" s="173"/>
      <c r="W46" s="173"/>
      <c r="X46" s="173"/>
      <c r="Y46" s="180"/>
      <c r="Z46" s="173"/>
      <c r="AA46" s="203"/>
    </row>
    <row r="47" spans="1:27" ht="15" customHeight="1" thickBot="1">
      <c r="A47" s="172"/>
      <c r="B47" s="312"/>
      <c r="C47" s="312"/>
      <c r="D47" s="312"/>
      <c r="E47" s="312"/>
      <c r="F47" s="312"/>
      <c r="G47" s="312"/>
      <c r="H47" s="312"/>
      <c r="I47" s="173"/>
      <c r="J47" s="313"/>
      <c r="K47" s="313"/>
      <c r="L47" s="313"/>
      <c r="M47" s="173"/>
      <c r="N47" s="173"/>
      <c r="O47" s="173"/>
      <c r="P47" s="173"/>
      <c r="Q47" s="173"/>
      <c r="R47" s="173"/>
      <c r="S47" s="173"/>
      <c r="T47" s="173"/>
      <c r="U47" s="173"/>
      <c r="V47" s="173"/>
      <c r="W47" s="173"/>
      <c r="X47" s="178" t="s">
        <v>179</v>
      </c>
      <c r="Y47" s="315"/>
      <c r="Z47" s="315"/>
      <c r="AA47" s="203"/>
    </row>
    <row r="48" spans="1:27" ht="12" customHeight="1">
      <c r="A48" s="172"/>
      <c r="B48" s="173" t="s">
        <v>12</v>
      </c>
      <c r="C48" s="173"/>
      <c r="D48" s="173"/>
      <c r="E48" s="173"/>
      <c r="F48" s="173"/>
      <c r="G48" s="173"/>
      <c r="H48" s="173"/>
      <c r="I48" s="173"/>
      <c r="J48" s="188"/>
      <c r="K48" s="188"/>
      <c r="L48" s="188"/>
      <c r="M48" s="173"/>
      <c r="N48" s="173"/>
      <c r="O48" s="173"/>
      <c r="P48" s="173"/>
      <c r="Q48" s="173"/>
      <c r="R48" s="173"/>
      <c r="S48" s="173"/>
      <c r="T48" s="173"/>
      <c r="U48" s="173"/>
      <c r="V48" s="173"/>
      <c r="W48" s="173"/>
      <c r="X48" s="173"/>
      <c r="Y48" s="180"/>
      <c r="Z48" s="173"/>
      <c r="AA48" s="203"/>
    </row>
    <row r="49" spans="1:27" ht="15" customHeight="1" thickBot="1">
      <c r="A49" s="172"/>
      <c r="B49" s="312"/>
      <c r="C49" s="312"/>
      <c r="D49" s="312"/>
      <c r="E49" s="312"/>
      <c r="F49" s="312"/>
      <c r="G49" s="312"/>
      <c r="H49" s="312"/>
      <c r="I49" s="173"/>
      <c r="J49" s="313"/>
      <c r="K49" s="313"/>
      <c r="L49" s="313"/>
      <c r="M49" s="173"/>
      <c r="N49" s="173"/>
      <c r="O49" s="173"/>
      <c r="P49" s="173"/>
      <c r="Q49" s="173"/>
      <c r="R49" s="173"/>
      <c r="S49" s="173"/>
      <c r="T49" s="173"/>
      <c r="U49" s="173"/>
      <c r="V49" s="173"/>
      <c r="W49" s="173"/>
      <c r="X49" s="178" t="s">
        <v>179</v>
      </c>
      <c r="Y49" s="315"/>
      <c r="Z49" s="315"/>
      <c r="AA49" s="203"/>
    </row>
    <row r="50" spans="1:27" ht="7.15" customHeight="1">
      <c r="A50" s="172"/>
      <c r="B50" s="173"/>
      <c r="C50" s="173"/>
      <c r="D50" s="173"/>
      <c r="E50" s="173"/>
      <c r="F50" s="173"/>
      <c r="G50" s="173"/>
      <c r="H50" s="173"/>
      <c r="I50" s="173"/>
      <c r="J50" s="188"/>
      <c r="K50" s="188"/>
      <c r="L50" s="188"/>
      <c r="M50" s="173"/>
      <c r="N50" s="173"/>
      <c r="O50" s="173"/>
      <c r="P50" s="173"/>
      <c r="Q50" s="173"/>
      <c r="R50" s="173"/>
      <c r="S50" s="173"/>
      <c r="T50" s="173"/>
      <c r="U50" s="173"/>
      <c r="V50" s="173"/>
      <c r="W50" s="173"/>
      <c r="X50" s="173"/>
      <c r="Y50" s="173"/>
      <c r="Z50" s="173"/>
      <c r="AA50" s="203"/>
    </row>
    <row r="51" spans="1:27" ht="27" customHeight="1" thickBot="1">
      <c r="A51" s="172"/>
      <c r="B51" s="314" t="s">
        <v>165</v>
      </c>
      <c r="C51" s="314"/>
      <c r="D51" s="314"/>
      <c r="E51" s="314"/>
      <c r="F51" s="314"/>
      <c r="G51" s="314"/>
      <c r="H51" s="314"/>
      <c r="I51" s="173"/>
      <c r="J51" s="308" t="str">
        <f>IF(J10="","",SUM(J39:L49))</f>
        <v/>
      </c>
      <c r="K51" s="308"/>
      <c r="L51" s="308"/>
      <c r="M51" s="173"/>
      <c r="N51" s="173"/>
      <c r="O51" s="173"/>
      <c r="P51" s="173"/>
      <c r="Q51" s="173"/>
      <c r="R51" s="173"/>
      <c r="S51" s="173"/>
      <c r="T51" s="173"/>
      <c r="U51" s="173"/>
      <c r="V51" s="173"/>
      <c r="W51" s="173"/>
      <c r="X51" s="173"/>
      <c r="Y51" s="173"/>
      <c r="Z51" s="173"/>
      <c r="AA51" s="203"/>
    </row>
    <row r="52" spans="1:27" ht="7.9" customHeight="1" thickTop="1" thickBo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203"/>
    </row>
    <row r="53" spans="1:27" ht="13.5" thickBot="1">
      <c r="A53" s="172"/>
      <c r="B53" s="306" t="s">
        <v>11</v>
      </c>
      <c r="C53" s="307"/>
      <c r="D53" s="307"/>
      <c r="E53" s="307"/>
      <c r="F53" s="307"/>
      <c r="G53" s="307"/>
      <c r="H53" s="307"/>
      <c r="I53" s="173"/>
      <c r="J53" s="309" t="str">
        <f>IF(J51="","",J32-J51)</f>
        <v/>
      </c>
      <c r="K53" s="310"/>
      <c r="L53" s="311"/>
      <c r="M53" s="173"/>
      <c r="N53" s="173"/>
      <c r="O53" s="173"/>
      <c r="P53" s="173"/>
      <c r="Q53" s="173"/>
      <c r="R53" s="173"/>
      <c r="S53" s="173"/>
      <c r="T53" s="173"/>
      <c r="U53" s="173"/>
      <c r="V53" s="173"/>
      <c r="W53" s="173"/>
      <c r="X53" s="173"/>
      <c r="Y53" s="173"/>
      <c r="Z53" s="173"/>
      <c r="AA53" s="203"/>
    </row>
    <row r="54" spans="1:27" ht="5.25" customHeight="1">
      <c r="A54" s="172"/>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203"/>
    </row>
    <row r="55" spans="1:27" ht="13.5" thickBot="1">
      <c r="A55" s="172"/>
      <c r="B55" s="173"/>
      <c r="C55" s="173" t="s">
        <v>69</v>
      </c>
      <c r="D55" s="173"/>
      <c r="E55" s="173"/>
      <c r="F55" s="173"/>
      <c r="G55" s="173"/>
      <c r="H55" s="173"/>
      <c r="I55" s="173"/>
      <c r="J55" s="173"/>
      <c r="K55" s="173"/>
      <c r="L55" s="173"/>
      <c r="M55" s="173"/>
      <c r="N55" s="173"/>
      <c r="O55" s="173"/>
      <c r="P55" s="173"/>
      <c r="Q55" s="173"/>
      <c r="R55" s="173"/>
      <c r="S55" s="173"/>
      <c r="T55" s="326" t="str">
        <f ca="1">IF(J32="","",IF(J51&gt;=J32,"Yes","No"))</f>
        <v/>
      </c>
      <c r="U55" s="326"/>
      <c r="V55" s="209"/>
      <c r="W55" s="173"/>
      <c r="X55" s="173"/>
      <c r="Y55" s="173"/>
      <c r="Z55" s="173"/>
      <c r="AA55" s="203"/>
    </row>
    <row r="56" spans="1:27" ht="4.5" customHeight="1">
      <c r="A56" s="172"/>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203"/>
    </row>
    <row r="57" spans="1:27" ht="6.75" customHeight="1" thickBot="1">
      <c r="A57" s="210"/>
      <c r="B57" s="189"/>
      <c r="C57" s="189"/>
      <c r="D57" s="190"/>
      <c r="E57" s="189"/>
      <c r="F57" s="189"/>
      <c r="G57" s="189"/>
      <c r="H57" s="189"/>
      <c r="I57" s="189"/>
      <c r="J57" s="191"/>
      <c r="K57" s="191"/>
      <c r="L57" s="191"/>
      <c r="M57" s="189"/>
      <c r="N57" s="189"/>
      <c r="O57" s="189"/>
      <c r="P57" s="189"/>
      <c r="Q57" s="189"/>
      <c r="R57" s="189"/>
      <c r="S57" s="189"/>
      <c r="T57" s="189"/>
      <c r="U57" s="189"/>
      <c r="V57" s="189"/>
      <c r="W57" s="189"/>
      <c r="X57" s="189"/>
      <c r="Y57" s="189"/>
      <c r="Z57" s="189"/>
      <c r="AA57" s="211"/>
    </row>
    <row r="58" spans="1:27" ht="13.5" thickTop="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7" ht="15">
      <c r="B59" s="58" t="s">
        <v>64</v>
      </c>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7" ht="15">
      <c r="B60" t="s">
        <v>65</v>
      </c>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7" ht="15">
      <c r="B61" s="59" t="s">
        <v>66</v>
      </c>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7">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7">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7">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2:26">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2:26">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2:26">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2:26">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2:26">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2:26">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2:26">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2:26">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2:26">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2:26">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2:26">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2:26">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2:26">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2:26">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2:26">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2:26">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2:26">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2:26">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2:26">
      <c r="B85" s="11" t="s">
        <v>7</v>
      </c>
      <c r="C85" s="76">
        <v>0.21</v>
      </c>
      <c r="D85" s="11"/>
      <c r="E85" s="11"/>
      <c r="F85" s="11"/>
      <c r="G85" s="11"/>
      <c r="H85" s="11"/>
      <c r="I85" s="11"/>
      <c r="J85" s="11"/>
      <c r="K85" s="11"/>
      <c r="L85" s="11"/>
      <c r="M85" s="11"/>
      <c r="N85" s="11"/>
      <c r="O85" s="11"/>
      <c r="P85" s="11"/>
      <c r="Q85" s="11"/>
      <c r="R85" s="11"/>
      <c r="S85" s="11"/>
      <c r="T85" s="11"/>
      <c r="U85" s="11"/>
      <c r="V85" s="11"/>
      <c r="W85" s="11"/>
      <c r="X85" s="11"/>
      <c r="Y85" s="11"/>
      <c r="Z85" s="11"/>
    </row>
    <row r="86" spans="2:26">
      <c r="B86" s="11" t="s">
        <v>4</v>
      </c>
      <c r="C86" s="76">
        <v>0.18</v>
      </c>
      <c r="D86" s="11"/>
      <c r="E86" s="11"/>
      <c r="F86" s="11"/>
      <c r="G86" s="11"/>
      <c r="H86" s="11"/>
      <c r="I86" s="11"/>
      <c r="J86" s="11"/>
      <c r="K86" s="11"/>
      <c r="L86" s="11"/>
      <c r="M86" s="11"/>
      <c r="N86" s="11"/>
      <c r="O86" s="11"/>
      <c r="P86" s="11"/>
      <c r="Q86" s="11"/>
      <c r="R86" s="11"/>
      <c r="S86" s="11"/>
      <c r="T86" s="11"/>
      <c r="U86" s="11"/>
      <c r="V86" s="11"/>
      <c r="W86" s="11"/>
      <c r="X86" s="11"/>
      <c r="Y86" s="11"/>
      <c r="Z86" s="11"/>
    </row>
    <row r="87" spans="2:26">
      <c r="B87" s="11" t="s">
        <v>57</v>
      </c>
      <c r="C87" s="76">
        <v>0.16</v>
      </c>
      <c r="D87" s="11"/>
      <c r="E87" s="11"/>
      <c r="F87" s="11"/>
      <c r="G87" s="11"/>
      <c r="H87" s="11"/>
      <c r="I87" s="11"/>
      <c r="J87" s="11"/>
      <c r="K87" s="11"/>
      <c r="L87" s="11"/>
      <c r="M87" s="11"/>
      <c r="N87" s="11"/>
      <c r="O87" s="11"/>
      <c r="P87" s="11"/>
      <c r="Q87" s="11"/>
      <c r="R87" s="11"/>
      <c r="S87" s="11"/>
      <c r="T87" s="11"/>
      <c r="U87" s="11"/>
      <c r="V87" s="11"/>
      <c r="W87" s="11"/>
      <c r="X87" s="11"/>
      <c r="Y87" s="11"/>
      <c r="Z87" s="11"/>
    </row>
    <row r="88" spans="2:26">
      <c r="B88" s="11"/>
      <c r="C88" s="11" t="s">
        <v>57</v>
      </c>
      <c r="D88" s="11"/>
      <c r="E88" s="11"/>
      <c r="F88" s="11"/>
      <c r="G88" s="11"/>
      <c r="H88" s="11"/>
      <c r="I88" s="11"/>
      <c r="J88" s="11"/>
      <c r="K88" s="11"/>
      <c r="L88" s="11"/>
      <c r="M88" s="11"/>
      <c r="N88" s="11"/>
      <c r="O88" s="11"/>
      <c r="P88" s="11"/>
      <c r="Q88" s="11"/>
      <c r="R88" s="11"/>
      <c r="S88" s="11"/>
      <c r="T88" s="11"/>
      <c r="U88" s="11"/>
      <c r="V88" s="11"/>
      <c r="W88" s="11"/>
      <c r="X88" s="11"/>
      <c r="Y88" s="11"/>
      <c r="Z88" s="11"/>
    </row>
    <row r="89" spans="2:26">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2:26">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2:26">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2:26">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2:26">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2:26">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2:26">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2:26">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2:26">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2:26">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2:26">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2:26">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2:26">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2:26">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2:2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2:26">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2:26">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2:26">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2:26">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sheetData>
  <sheetProtection algorithmName="SHA-512" hashValue="M/5sL6OQ3N7HjX/ltkQ7vWFBLTavUMFoctCLAUq7KVyKrzQ9WZNzQ1gQGdKP+YF3hS5l7kI6gfEpVJ2aEK0dXw==" saltValue="lv24X/7XVoLqKon+xhRMoQ==" spinCount="100000" sheet="1" objects="1" scenarios="1" selectLockedCells="1"/>
  <mergeCells count="56">
    <mergeCell ref="T55:U55"/>
    <mergeCell ref="Y39:Z39"/>
    <mergeCell ref="Y41:Z41"/>
    <mergeCell ref="Y43:Z43"/>
    <mergeCell ref="Y45:Z45"/>
    <mergeCell ref="Y47:Z47"/>
    <mergeCell ref="J17:L17"/>
    <mergeCell ref="R9:S9"/>
    <mergeCell ref="U9:V9"/>
    <mergeCell ref="J10:L10"/>
    <mergeCell ref="J14:L14"/>
    <mergeCell ref="J15:L15"/>
    <mergeCell ref="J13:L13"/>
    <mergeCell ref="B39:H39"/>
    <mergeCell ref="Y49:Z49"/>
    <mergeCell ref="J23:L23"/>
    <mergeCell ref="J18:L18"/>
    <mergeCell ref="J39:L39"/>
    <mergeCell ref="B43:H43"/>
    <mergeCell ref="B41:H41"/>
    <mergeCell ref="J32:L32"/>
    <mergeCell ref="J41:L41"/>
    <mergeCell ref="J27:L27"/>
    <mergeCell ref="J29:L29"/>
    <mergeCell ref="U21:W21"/>
    <mergeCell ref="N27:Z27"/>
    <mergeCell ref="B36:Z36"/>
    <mergeCell ref="B27:I27"/>
    <mergeCell ref="J25:L25"/>
    <mergeCell ref="B53:H53"/>
    <mergeCell ref="J51:L51"/>
    <mergeCell ref="J53:L53"/>
    <mergeCell ref="B49:H49"/>
    <mergeCell ref="J43:L43"/>
    <mergeCell ref="J45:L45"/>
    <mergeCell ref="J47:L47"/>
    <mergeCell ref="J49:L49"/>
    <mergeCell ref="B51:H51"/>
    <mergeCell ref="B45:H45"/>
    <mergeCell ref="B47:H47"/>
    <mergeCell ref="X16:Z16"/>
    <mergeCell ref="B1:G1"/>
    <mergeCell ref="B2:G2"/>
    <mergeCell ref="X1:Z1"/>
    <mergeCell ref="X2:Z2"/>
    <mergeCell ref="H1:T1"/>
    <mergeCell ref="H2:T2"/>
    <mergeCell ref="Y8:AA8"/>
    <mergeCell ref="Y14:Z14"/>
    <mergeCell ref="X10:Z10"/>
    <mergeCell ref="X11:Z11"/>
    <mergeCell ref="X12:Z12"/>
    <mergeCell ref="J11:L11"/>
    <mergeCell ref="J12:L12"/>
    <mergeCell ref="X15:Z15"/>
    <mergeCell ref="J16:L16"/>
  </mergeCells>
  <dataValidations count="3">
    <dataValidation type="list" allowBlank="1" showInputMessage="1" showErrorMessage="1" promptTitle="21%, 18%, 16% or Blank" prompt="Please make a selection from the drop-down menu.  21% represents the maximum for a Homeless Demographic transaction; 18% represents the maximum for a tax-exempt bond transaction; 16% represents the maximum for a competitive housing credit transaction." sqref="Y14">
      <formula1>$C$85:$C$88</formula1>
    </dataValidation>
    <dataValidation type="list" allowBlank="1" showInputMessage="1" showErrorMessage="1" promptTitle="Yes, No or Blank" prompt="Please make a selection from the drop-down menu.  The selection of a blank implies a non-response." sqref="Y39:Z39 Y41:Z41 Y43:Z43 Y45:Z45 Y47:Z47 Y49:Z49">
      <formula1>$B$85:$B$87</formula1>
    </dataValidation>
    <dataValidation type="list" allowBlank="1" showInputMessage="1" showErrorMessage="1" promptTitle="Yes, No or Blank" prompt="Please select a response from the drop-down menu.  The selection of a blank implies a non-response." sqref="Y8:AA8">
      <formula1>$B$85:$B$87</formula1>
    </dataValidation>
  </dataValidations>
  <printOptions horizontalCentered="1"/>
  <pageMargins left="0.35" right="0.35" top="0.5" bottom="0.5" header="0.25" footer="0.25"/>
  <pageSetup scale="97" orientation="portrait" blackAndWhite="1" r:id="rId1"/>
  <headerFooter alignWithMargins="0">
    <oddFooter>&amp;LPage 5&amp;C&amp;A</oddFooter>
  </headerFooter>
  <legacyDrawing r:id="rId2"/>
</worksheet>
</file>

<file path=xl/worksheets/sheet6.xml><?xml version="1.0" encoding="utf-8"?>
<worksheet xmlns="http://schemas.openxmlformats.org/spreadsheetml/2006/main" xmlns:r="http://schemas.openxmlformats.org/officeDocument/2006/relationships">
  <dimension ref="A1:AA92"/>
  <sheetViews>
    <sheetView zoomScaleNormal="100" workbookViewId="0">
      <selection activeCell="B29" sqref="B29:H29"/>
    </sheetView>
  </sheetViews>
  <sheetFormatPr defaultRowHeight="12.75"/>
  <cols>
    <col min="1" max="1" width="1.85546875" style="10" customWidth="1"/>
    <col min="2" max="4" width="3.7109375" style="10" customWidth="1"/>
    <col min="5" max="5" width="4.140625" style="10" customWidth="1"/>
    <col min="6" max="11" width="3.7109375" style="10" customWidth="1"/>
    <col min="12" max="12" width="7.42578125" style="10" customWidth="1"/>
    <col min="13" max="13" width="1.5703125" style="10" customWidth="1"/>
    <col min="14" max="23" width="3.7109375" style="10" customWidth="1"/>
    <col min="24" max="24" width="5.140625" style="10" customWidth="1"/>
    <col min="25" max="25" width="3.7109375" style="10" customWidth="1"/>
    <col min="26" max="26" width="4.7109375" style="10" customWidth="1"/>
    <col min="27" max="27" width="2.28515625" style="10" customWidth="1"/>
    <col min="28" max="29" width="3.7109375" style="10" customWidth="1"/>
    <col min="30" max="16384" width="9.140625" style="10"/>
  </cols>
  <sheetData>
    <row r="1" spans="1:27" ht="16.5" thickTop="1" thickBot="1">
      <c r="A1" s="144"/>
      <c r="B1" s="220" t="s">
        <v>51</v>
      </c>
      <c r="C1" s="220"/>
      <c r="D1" s="220"/>
      <c r="E1" s="220"/>
      <c r="F1" s="220"/>
      <c r="G1" s="220"/>
      <c r="H1" s="266" t="str">
        <f ca="1">IF(CELL("type",'Request Limits'!$D1)="b","",'Request Limits'!$D1)</f>
        <v/>
      </c>
      <c r="I1" s="266"/>
      <c r="J1" s="266"/>
      <c r="K1" s="266"/>
      <c r="L1" s="266"/>
      <c r="M1" s="266"/>
      <c r="N1" s="266"/>
      <c r="O1" s="266"/>
      <c r="P1" s="266"/>
      <c r="Q1" s="266"/>
      <c r="R1" s="266"/>
      <c r="S1" s="266"/>
      <c r="T1" s="266"/>
      <c r="U1" s="139"/>
      <c r="V1" s="139"/>
      <c r="W1" s="129" t="s">
        <v>0</v>
      </c>
      <c r="X1" s="266" t="str">
        <f ca="1">IF(CELL("type",'Request Limits'!$K1)="b","",'Request Limits'!$K1)</f>
        <v/>
      </c>
      <c r="Y1" s="266"/>
      <c r="Z1" s="266"/>
      <c r="AA1" s="64"/>
    </row>
    <row r="2" spans="1:27" ht="15.75" thickBot="1">
      <c r="A2" s="65"/>
      <c r="B2" s="222" t="s">
        <v>2</v>
      </c>
      <c r="C2" s="222"/>
      <c r="D2" s="222"/>
      <c r="E2" s="222"/>
      <c r="F2" s="222"/>
      <c r="G2" s="222"/>
      <c r="H2" s="333" t="str">
        <f ca="1">IF(CELL("type",'Request Limits'!$D2)="b","",'Request Limits'!$D2)</f>
        <v/>
      </c>
      <c r="I2" s="333"/>
      <c r="J2" s="333"/>
      <c r="K2" s="333"/>
      <c r="L2" s="333"/>
      <c r="M2" s="333"/>
      <c r="N2" s="333"/>
      <c r="O2" s="333"/>
      <c r="P2" s="333"/>
      <c r="Q2" s="333"/>
      <c r="R2" s="333"/>
      <c r="S2" s="333"/>
      <c r="T2" s="333"/>
      <c r="U2" s="140"/>
      <c r="V2" s="140"/>
      <c r="W2" s="130" t="s">
        <v>1</v>
      </c>
      <c r="X2" s="268" t="str">
        <f ca="1">IF(CELL("type",'Request Limits'!$K2)="b","",'Request Limits'!$K2)</f>
        <v/>
      </c>
      <c r="Y2" s="268"/>
      <c r="Z2" s="268"/>
      <c r="AA2" s="67"/>
    </row>
    <row r="3" spans="1:27" ht="7.15" customHeight="1">
      <c r="A3" s="68"/>
      <c r="B3" s="66"/>
      <c r="C3" s="66"/>
      <c r="D3" s="66"/>
      <c r="E3" s="66"/>
      <c r="F3" s="66"/>
      <c r="G3" s="66"/>
      <c r="H3" s="66"/>
      <c r="I3" s="66"/>
      <c r="J3" s="66"/>
      <c r="K3" s="66"/>
      <c r="L3" s="66"/>
      <c r="M3" s="66"/>
      <c r="N3" s="66"/>
      <c r="O3" s="66"/>
      <c r="P3" s="66"/>
      <c r="Q3" s="66"/>
      <c r="R3" s="66"/>
      <c r="S3" s="66"/>
      <c r="T3" s="66"/>
      <c r="U3" s="66"/>
      <c r="V3" s="66"/>
      <c r="W3" s="66"/>
      <c r="X3" s="66"/>
      <c r="Y3" s="66"/>
      <c r="Z3" s="66"/>
      <c r="AA3" s="77"/>
    </row>
    <row r="4" spans="1:27">
      <c r="A4" s="68"/>
      <c r="B4" s="212" t="s">
        <v>37</v>
      </c>
      <c r="C4" s="66"/>
      <c r="D4" s="66"/>
      <c r="E4" s="66"/>
      <c r="F4" s="66"/>
      <c r="G4" s="66"/>
      <c r="H4" s="66"/>
      <c r="I4" s="66"/>
      <c r="J4" s="66"/>
      <c r="K4" s="66"/>
      <c r="L4" s="66"/>
      <c r="M4" s="66"/>
      <c r="N4" s="66"/>
      <c r="O4" s="66"/>
      <c r="P4" s="63"/>
      <c r="Q4" s="70"/>
      <c r="R4" s="70"/>
      <c r="S4" s="70"/>
      <c r="T4" s="70"/>
      <c r="U4" s="70"/>
      <c r="V4" s="70"/>
      <c r="W4" s="70"/>
      <c r="X4" s="66"/>
      <c r="Y4" s="66"/>
      <c r="Z4" s="66"/>
      <c r="AA4" s="77"/>
    </row>
    <row r="5" spans="1:27" ht="6" customHeight="1">
      <c r="A5" s="68"/>
      <c r="B5" s="66"/>
      <c r="C5" s="66"/>
      <c r="D5" s="66"/>
      <c r="E5" s="66"/>
      <c r="F5" s="66"/>
      <c r="G5" s="66"/>
      <c r="H5" s="66"/>
      <c r="I5" s="66"/>
      <c r="J5" s="66"/>
      <c r="K5" s="66"/>
      <c r="L5" s="66"/>
      <c r="M5" s="66"/>
      <c r="N5" s="66"/>
      <c r="O5" s="66"/>
      <c r="P5" s="66"/>
      <c r="Q5" s="66"/>
      <c r="R5" s="66"/>
      <c r="S5" s="66"/>
      <c r="T5" s="66"/>
      <c r="U5" s="66"/>
      <c r="V5" s="66"/>
      <c r="W5" s="66"/>
      <c r="X5" s="66"/>
      <c r="Y5" s="66"/>
      <c r="Z5" s="66"/>
      <c r="AA5" s="77"/>
    </row>
    <row r="6" spans="1:27">
      <c r="A6" s="68"/>
      <c r="B6" s="66" t="s">
        <v>297</v>
      </c>
      <c r="C6" s="66"/>
      <c r="D6" s="66"/>
      <c r="E6" s="66"/>
      <c r="F6" s="66"/>
      <c r="G6" s="66"/>
      <c r="H6" s="66"/>
      <c r="I6" s="66"/>
      <c r="J6" s="66"/>
      <c r="K6" s="66"/>
      <c r="L6" s="66"/>
      <c r="M6" s="66"/>
      <c r="N6" s="66"/>
      <c r="O6" s="66"/>
      <c r="P6" s="66"/>
      <c r="Q6" s="66"/>
      <c r="R6" s="66"/>
      <c r="S6" s="66"/>
      <c r="T6" s="66"/>
      <c r="U6" s="66"/>
      <c r="V6" s="66"/>
      <c r="W6" s="66"/>
      <c r="X6" s="66"/>
      <c r="Y6" s="66"/>
      <c r="Z6" s="66"/>
      <c r="AA6" s="77"/>
    </row>
    <row r="7" spans="1:27" ht="13.5" thickBot="1">
      <c r="A7" s="68"/>
      <c r="B7" s="66" t="s">
        <v>36</v>
      </c>
      <c r="C7" s="66"/>
      <c r="D7" s="66"/>
      <c r="E7" s="66"/>
      <c r="F7" s="66"/>
      <c r="G7" s="66"/>
      <c r="H7" s="66"/>
      <c r="I7" s="66"/>
      <c r="J7" s="327" t="str">
        <f>IF(Construction!J10="","",IF(Construction!J18="",Construction!J10,Construction!J18))</f>
        <v/>
      </c>
      <c r="K7" s="327"/>
      <c r="L7" s="327"/>
      <c r="M7" s="66"/>
      <c r="N7" s="66"/>
      <c r="O7" s="66"/>
      <c r="P7" s="66"/>
      <c r="Q7" s="66"/>
      <c r="R7" s="66"/>
      <c r="S7" s="66"/>
      <c r="T7" s="66"/>
      <c r="U7" s="66"/>
      <c r="V7" s="66"/>
      <c r="W7" s="66"/>
      <c r="X7" s="66"/>
      <c r="Y7" s="66"/>
      <c r="Z7" s="66"/>
      <c r="AA7" s="77"/>
    </row>
    <row r="8" spans="1:27">
      <c r="A8" s="68"/>
      <c r="B8" s="66"/>
      <c r="C8" s="66"/>
      <c r="D8" s="66"/>
      <c r="E8" s="66"/>
      <c r="F8" s="66"/>
      <c r="G8" s="66"/>
      <c r="H8" s="66"/>
      <c r="I8" s="66"/>
      <c r="J8" s="66"/>
      <c r="K8" s="66"/>
      <c r="L8" s="66"/>
      <c r="M8" s="66"/>
      <c r="N8" s="66"/>
      <c r="O8" s="66"/>
      <c r="P8" s="66"/>
      <c r="Q8" s="66"/>
      <c r="R8" s="66"/>
      <c r="S8" s="66"/>
      <c r="T8" s="66"/>
      <c r="U8" s="66"/>
      <c r="V8" s="66"/>
      <c r="W8" s="66"/>
      <c r="X8" s="66"/>
      <c r="Y8" s="66"/>
      <c r="Z8" s="66"/>
      <c r="AA8" s="77"/>
    </row>
    <row r="9" spans="1:27" ht="6" customHeight="1">
      <c r="A9" s="68"/>
      <c r="B9" s="66"/>
      <c r="C9" s="66"/>
      <c r="D9" s="66"/>
      <c r="E9" s="66"/>
      <c r="F9" s="66"/>
      <c r="G9" s="66"/>
      <c r="H9" s="66"/>
      <c r="I9" s="66"/>
      <c r="J9" s="66"/>
      <c r="K9" s="66"/>
      <c r="L9" s="66"/>
      <c r="M9" s="66"/>
      <c r="N9" s="66"/>
      <c r="O9" s="66"/>
      <c r="P9" s="66"/>
      <c r="Q9" s="66"/>
      <c r="R9" s="66"/>
      <c r="S9" s="66"/>
      <c r="T9" s="66"/>
      <c r="U9" s="66"/>
      <c r="V9" s="66"/>
      <c r="W9" s="66"/>
      <c r="X9" s="66"/>
      <c r="Y9" s="66"/>
      <c r="Z9" s="66"/>
      <c r="AA9" s="77"/>
    </row>
    <row r="10" spans="1:27">
      <c r="A10" s="68"/>
      <c r="B10" s="63" t="s">
        <v>22</v>
      </c>
      <c r="C10" s="66"/>
      <c r="D10" s="66"/>
      <c r="E10" s="66"/>
      <c r="F10" s="66"/>
      <c r="G10" s="66"/>
      <c r="H10" s="66"/>
      <c r="I10" s="66"/>
      <c r="J10" s="66"/>
      <c r="K10" s="66"/>
      <c r="L10" s="66"/>
      <c r="M10" s="66"/>
      <c r="N10" s="66"/>
      <c r="O10" s="66"/>
      <c r="P10" s="66"/>
      <c r="Q10" s="66"/>
      <c r="R10" s="66"/>
      <c r="S10" s="66"/>
      <c r="T10" s="66"/>
      <c r="U10" s="66"/>
      <c r="V10" s="66"/>
      <c r="W10" s="66"/>
      <c r="X10" s="66"/>
      <c r="Y10" s="66"/>
      <c r="Z10" s="66"/>
      <c r="AA10" s="77"/>
    </row>
    <row r="11" spans="1:27">
      <c r="A11" s="68"/>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77"/>
    </row>
    <row r="12" spans="1:27" ht="13.5" thickBot="1">
      <c r="A12" s="68"/>
      <c r="B12" s="66" t="s">
        <v>21</v>
      </c>
      <c r="C12" s="66"/>
      <c r="D12" s="66"/>
      <c r="E12" s="66"/>
      <c r="F12" s="66"/>
      <c r="G12" s="66"/>
      <c r="H12" s="66"/>
      <c r="I12" s="66"/>
      <c r="J12" s="329" t="str">
        <f>IF(Construction!J23="","",Construction!J23)</f>
        <v/>
      </c>
      <c r="K12" s="329"/>
      <c r="L12" s="329"/>
      <c r="M12" s="66"/>
      <c r="N12" s="66"/>
      <c r="O12" s="66"/>
      <c r="P12" s="66"/>
      <c r="Q12" s="66"/>
      <c r="R12" s="66"/>
      <c r="S12" s="66"/>
      <c r="T12" s="66"/>
      <c r="U12" s="66"/>
      <c r="V12" s="66"/>
      <c r="W12" s="66"/>
      <c r="X12" s="66"/>
      <c r="Y12" s="66"/>
      <c r="Z12" s="66"/>
      <c r="AA12" s="77"/>
    </row>
    <row r="13" spans="1:27" ht="6.75" customHeight="1">
      <c r="A13" s="68"/>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77"/>
    </row>
    <row r="14" spans="1:27" ht="13.5" thickBot="1">
      <c r="A14" s="68"/>
      <c r="B14" s="66" t="s">
        <v>296</v>
      </c>
      <c r="C14" s="66"/>
      <c r="D14" s="66"/>
      <c r="E14" s="66"/>
      <c r="F14" s="66"/>
      <c r="G14" s="66"/>
      <c r="H14" s="66"/>
      <c r="I14" s="66"/>
      <c r="J14" s="327">
        <f>IF(Construction!J25="","",Construction!J25)</f>
        <v>0</v>
      </c>
      <c r="K14" s="328"/>
      <c r="L14" s="328"/>
      <c r="M14" s="72"/>
      <c r="N14" s="66"/>
      <c r="O14" s="66"/>
      <c r="P14" s="66"/>
      <c r="Q14" s="66"/>
      <c r="R14" s="66"/>
      <c r="S14" s="66"/>
      <c r="T14" s="66"/>
      <c r="U14" s="66"/>
      <c r="V14" s="66"/>
      <c r="W14" s="66"/>
      <c r="X14" s="66"/>
      <c r="Y14" s="66"/>
      <c r="Z14" s="66"/>
      <c r="AA14" s="77"/>
    </row>
    <row r="15" spans="1:27" ht="4.9000000000000004" customHeight="1">
      <c r="A15" s="68"/>
      <c r="B15" s="66"/>
      <c r="C15" s="66"/>
      <c r="D15" s="66"/>
      <c r="E15" s="72"/>
      <c r="F15" s="72"/>
      <c r="G15" s="72"/>
      <c r="H15" s="72"/>
      <c r="I15" s="72"/>
      <c r="J15" s="132"/>
      <c r="K15" s="132"/>
      <c r="L15" s="132"/>
      <c r="M15" s="72"/>
      <c r="N15" s="66"/>
      <c r="O15" s="66"/>
      <c r="P15" s="66"/>
      <c r="Q15" s="66"/>
      <c r="R15" s="66"/>
      <c r="S15" s="66"/>
      <c r="T15" s="66"/>
      <c r="U15" s="66"/>
      <c r="V15" s="66"/>
      <c r="W15" s="66"/>
      <c r="X15" s="66"/>
      <c r="Y15" s="66"/>
      <c r="Z15" s="66"/>
      <c r="AA15" s="77"/>
    </row>
    <row r="16" spans="1:27" ht="13.5" thickBot="1">
      <c r="A16" s="68"/>
      <c r="B16" s="66" t="s">
        <v>35</v>
      </c>
      <c r="C16" s="66"/>
      <c r="D16" s="66"/>
      <c r="E16" s="66"/>
      <c r="F16" s="66"/>
      <c r="G16" s="66"/>
      <c r="H16" s="66"/>
      <c r="I16" s="66"/>
      <c r="J16" s="327">
        <f ca="1">IF(AND('Equity Commitment (1)'!E17='Equity Commitment (1)'!B68,'Equity Commitment (1)'!G42="Yes")=TRUE,'Equity Commitment (1)'!J29,IF(AND(OR('Equity Commitment (1)'!E17='Equity Commitment (1)'!B69,'Equity Commitment (1)'!E17='Equity Commitment (1)'!B70)=TRUE,'Equity Commitment (2)'!D19="Yes")=TRUE,'Equity Commitment (2)'!I13,0))</f>
        <v>0</v>
      </c>
      <c r="K16" s="327"/>
      <c r="L16" s="327"/>
      <c r="M16" s="66"/>
      <c r="N16" s="66"/>
      <c r="O16" s="66"/>
      <c r="P16" s="66"/>
      <c r="Q16" s="66"/>
      <c r="R16" s="66"/>
      <c r="S16" s="66"/>
      <c r="T16" s="66"/>
      <c r="U16" s="66"/>
      <c r="V16" s="66"/>
      <c r="W16" s="66"/>
      <c r="X16" s="66"/>
      <c r="Y16" s="66"/>
      <c r="Z16" s="66"/>
      <c r="AA16" s="77"/>
    </row>
    <row r="17" spans="1:27" ht="7.5" customHeight="1">
      <c r="A17" s="68"/>
      <c r="B17" s="66"/>
      <c r="C17" s="66"/>
      <c r="D17" s="66"/>
      <c r="E17" s="66"/>
      <c r="F17" s="66"/>
      <c r="G17" s="66"/>
      <c r="H17" s="66"/>
      <c r="I17" s="66"/>
      <c r="J17" s="132"/>
      <c r="K17" s="132"/>
      <c r="L17" s="132"/>
      <c r="M17" s="66"/>
      <c r="N17" s="66"/>
      <c r="O17" s="66"/>
      <c r="P17" s="66"/>
      <c r="Q17" s="66"/>
      <c r="R17" s="66"/>
      <c r="S17" s="66"/>
      <c r="T17" s="66"/>
      <c r="U17" s="66"/>
      <c r="V17" s="66"/>
      <c r="W17" s="66"/>
      <c r="X17" s="66"/>
      <c r="Y17" s="66"/>
      <c r="Z17" s="66"/>
      <c r="AA17" s="77"/>
    </row>
    <row r="18" spans="1:27" ht="6" customHeight="1">
      <c r="A18" s="68"/>
      <c r="B18" s="66"/>
      <c r="C18" s="66"/>
      <c r="D18" s="73"/>
      <c r="E18" s="66"/>
      <c r="F18" s="66"/>
      <c r="G18" s="66"/>
      <c r="H18" s="66"/>
      <c r="I18" s="66"/>
      <c r="J18" s="132"/>
      <c r="K18" s="132"/>
      <c r="L18" s="132"/>
      <c r="M18" s="66"/>
      <c r="N18" s="66"/>
      <c r="O18" s="66"/>
      <c r="P18" s="66"/>
      <c r="Q18" s="66"/>
      <c r="R18" s="66"/>
      <c r="S18" s="66"/>
      <c r="T18" s="66"/>
      <c r="U18" s="66"/>
      <c r="V18" s="66"/>
      <c r="W18" s="66"/>
      <c r="X18" s="66"/>
      <c r="Y18" s="66"/>
      <c r="Z18" s="66"/>
      <c r="AA18" s="77"/>
    </row>
    <row r="19" spans="1:27" ht="13.5" thickBot="1">
      <c r="A19" s="68"/>
      <c r="B19" s="66" t="s">
        <v>20</v>
      </c>
      <c r="C19" s="66"/>
      <c r="D19" s="66"/>
      <c r="E19" s="66"/>
      <c r="F19" s="66"/>
      <c r="G19" s="66"/>
      <c r="H19" s="66"/>
      <c r="I19" s="66"/>
      <c r="J19" s="327">
        <f ca="1">IF(AND(J12="",J14="",J16=""),"",SUM(J12:J17))</f>
        <v>0</v>
      </c>
      <c r="K19" s="327"/>
      <c r="L19" s="327"/>
      <c r="M19" s="66"/>
      <c r="N19" s="66"/>
      <c r="O19" s="66"/>
      <c r="P19" s="66"/>
      <c r="Q19" s="66"/>
      <c r="R19" s="66"/>
      <c r="S19" s="66"/>
      <c r="T19" s="66"/>
      <c r="U19" s="334"/>
      <c r="V19" s="334"/>
      <c r="W19" s="334"/>
      <c r="X19" s="66"/>
      <c r="Y19" s="66"/>
      <c r="Z19" s="66"/>
      <c r="AA19" s="77"/>
    </row>
    <row r="20" spans="1:27" ht="6" customHeight="1">
      <c r="A20" s="68"/>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77"/>
    </row>
    <row r="21" spans="1:27">
      <c r="A21" s="68"/>
      <c r="B21" s="66" t="s">
        <v>34</v>
      </c>
      <c r="C21" s="66"/>
      <c r="D21" s="66"/>
      <c r="E21" s="66"/>
      <c r="F21" s="66"/>
      <c r="G21" s="66"/>
      <c r="H21" s="66"/>
      <c r="I21" s="66"/>
      <c r="J21" s="70"/>
      <c r="K21" s="70"/>
      <c r="L21" s="70"/>
      <c r="M21" s="66"/>
      <c r="N21" s="66"/>
      <c r="O21" s="66"/>
      <c r="P21" s="66"/>
      <c r="Q21" s="66"/>
      <c r="R21" s="66"/>
      <c r="S21" s="66"/>
      <c r="T21" s="66"/>
      <c r="U21" s="66"/>
      <c r="V21" s="66"/>
      <c r="W21" s="66"/>
      <c r="X21" s="66"/>
      <c r="Y21" s="66"/>
      <c r="Z21" s="66"/>
      <c r="AA21" s="77"/>
    </row>
    <row r="22" spans="1:27" ht="13.5" thickBot="1">
      <c r="A22" s="68"/>
      <c r="B22" s="66"/>
      <c r="C22" s="66" t="s">
        <v>33</v>
      </c>
      <c r="D22" s="66"/>
      <c r="E22" s="66"/>
      <c r="F22" s="66"/>
      <c r="G22" s="66"/>
      <c r="H22" s="66"/>
      <c r="I22" s="66"/>
      <c r="J22" s="335" t="str">
        <f>IF(J7="","",IF(AND(J12="",J14="",J16=""),"",J7-J19))</f>
        <v/>
      </c>
      <c r="K22" s="335"/>
      <c r="L22" s="335"/>
      <c r="M22" s="66"/>
      <c r="N22" s="66"/>
      <c r="O22" s="66"/>
      <c r="P22" s="66"/>
      <c r="Q22" s="66"/>
      <c r="R22" s="66"/>
      <c r="S22" s="66"/>
      <c r="T22" s="66"/>
      <c r="U22" s="66"/>
      <c r="V22" s="66"/>
      <c r="W22" s="66"/>
      <c r="X22" s="66"/>
      <c r="Y22" s="66"/>
      <c r="Z22" s="66"/>
      <c r="AA22" s="77"/>
    </row>
    <row r="23" spans="1:27" ht="4.9000000000000004" customHeight="1" thickTop="1">
      <c r="A23" s="68"/>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77"/>
    </row>
    <row r="24" spans="1:27">
      <c r="A24" s="68"/>
      <c r="B24" s="63" t="s">
        <v>161</v>
      </c>
      <c r="C24" s="66"/>
      <c r="D24" s="66"/>
      <c r="E24" s="66"/>
      <c r="F24" s="66"/>
      <c r="G24" s="66"/>
      <c r="H24" s="66"/>
      <c r="I24" s="66"/>
      <c r="J24" s="66"/>
      <c r="K24" s="66"/>
      <c r="L24" s="66"/>
      <c r="M24" s="66"/>
      <c r="N24" s="70"/>
      <c r="O24" s="66"/>
      <c r="P24" s="66"/>
      <c r="Q24" s="66"/>
      <c r="R24" s="66"/>
      <c r="S24" s="66"/>
      <c r="T24" s="66"/>
      <c r="U24" s="66"/>
      <c r="V24" s="66"/>
      <c r="W24" s="66"/>
      <c r="X24" s="66"/>
      <c r="Y24" s="66"/>
      <c r="Z24" s="66"/>
      <c r="AA24" s="77"/>
    </row>
    <row r="25" spans="1:27" ht="6" customHeight="1">
      <c r="A25" s="68"/>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77"/>
    </row>
    <row r="26" spans="1:27" ht="24.95" customHeight="1">
      <c r="A26" s="68"/>
      <c r="B26" s="332" t="s">
        <v>162</v>
      </c>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77"/>
    </row>
    <row r="27" spans="1:27" ht="6" customHeight="1">
      <c r="A27" s="68"/>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77"/>
    </row>
    <row r="28" spans="1:27" ht="12" customHeight="1">
      <c r="A28" s="68"/>
      <c r="B28" s="66" t="s">
        <v>17</v>
      </c>
      <c r="C28" s="66"/>
      <c r="D28" s="66"/>
      <c r="E28" s="66"/>
      <c r="F28" s="66"/>
      <c r="G28" s="66"/>
      <c r="H28" s="66"/>
      <c r="I28" s="66"/>
      <c r="J28" s="66"/>
      <c r="K28" s="66"/>
      <c r="L28" s="66"/>
      <c r="M28" s="66"/>
      <c r="N28" s="66"/>
      <c r="O28" s="66"/>
      <c r="P28" s="66"/>
      <c r="Q28" s="66"/>
      <c r="R28" s="66"/>
      <c r="S28" s="66"/>
      <c r="T28" s="66"/>
      <c r="U28" s="66"/>
      <c r="V28" s="66"/>
      <c r="W28" s="66"/>
      <c r="X28" s="66"/>
      <c r="Y28" s="131"/>
      <c r="Z28" s="66"/>
      <c r="AA28" s="77"/>
    </row>
    <row r="29" spans="1:27" ht="12" customHeight="1" thickBot="1">
      <c r="A29" s="68"/>
      <c r="B29" s="330"/>
      <c r="C29" s="330"/>
      <c r="D29" s="330"/>
      <c r="E29" s="330"/>
      <c r="F29" s="330"/>
      <c r="G29" s="330"/>
      <c r="H29" s="330"/>
      <c r="I29" s="66"/>
      <c r="J29" s="331"/>
      <c r="K29" s="331"/>
      <c r="L29" s="331"/>
      <c r="M29" s="66"/>
      <c r="N29" s="66"/>
      <c r="O29" s="66"/>
      <c r="P29" s="66"/>
      <c r="Q29" s="66"/>
      <c r="R29" s="66"/>
      <c r="S29" s="66"/>
      <c r="T29" s="66"/>
      <c r="U29" s="66"/>
      <c r="V29" s="66"/>
      <c r="W29" s="66"/>
      <c r="X29" s="88" t="s">
        <v>179</v>
      </c>
      <c r="Y29" s="336" t="s">
        <v>57</v>
      </c>
      <c r="Z29" s="336"/>
      <c r="AA29" s="77"/>
    </row>
    <row r="30" spans="1:27" ht="12" customHeight="1">
      <c r="A30" s="68"/>
      <c r="B30" s="66" t="s">
        <v>16</v>
      </c>
      <c r="C30" s="66"/>
      <c r="D30" s="66"/>
      <c r="E30" s="66"/>
      <c r="F30" s="66"/>
      <c r="G30" s="66"/>
      <c r="H30" s="66"/>
      <c r="I30" s="66"/>
      <c r="J30" s="74"/>
      <c r="K30" s="74"/>
      <c r="L30" s="74"/>
      <c r="M30" s="66"/>
      <c r="N30" s="66"/>
      <c r="O30" s="66"/>
      <c r="P30" s="66"/>
      <c r="Q30" s="66"/>
      <c r="R30" s="66"/>
      <c r="S30" s="66"/>
      <c r="T30" s="66"/>
      <c r="U30" s="66"/>
      <c r="V30" s="66"/>
      <c r="W30" s="66"/>
      <c r="X30" s="66"/>
      <c r="Y30" s="131"/>
      <c r="Z30" s="66"/>
      <c r="AA30" s="77"/>
    </row>
    <row r="31" spans="1:27" ht="12" customHeight="1" thickBot="1">
      <c r="A31" s="68"/>
      <c r="B31" s="330"/>
      <c r="C31" s="330"/>
      <c r="D31" s="330"/>
      <c r="E31" s="330"/>
      <c r="F31" s="330"/>
      <c r="G31" s="330"/>
      <c r="H31" s="330"/>
      <c r="I31" s="66"/>
      <c r="J31" s="331"/>
      <c r="K31" s="331"/>
      <c r="L31" s="331"/>
      <c r="M31" s="66"/>
      <c r="N31" s="66"/>
      <c r="O31" s="66"/>
      <c r="P31" s="66"/>
      <c r="Q31" s="66"/>
      <c r="R31" s="66"/>
      <c r="S31" s="66"/>
      <c r="T31" s="66"/>
      <c r="U31" s="66"/>
      <c r="V31" s="66"/>
      <c r="W31" s="66"/>
      <c r="X31" s="88" t="s">
        <v>179</v>
      </c>
      <c r="Y31" s="336"/>
      <c r="Z31" s="336"/>
      <c r="AA31" s="77"/>
    </row>
    <row r="32" spans="1:27" ht="12" customHeight="1">
      <c r="A32" s="68"/>
      <c r="B32" s="66" t="s">
        <v>15</v>
      </c>
      <c r="C32" s="66"/>
      <c r="D32" s="66"/>
      <c r="E32" s="66"/>
      <c r="F32" s="66"/>
      <c r="G32" s="66"/>
      <c r="H32" s="66"/>
      <c r="I32" s="66"/>
      <c r="J32" s="74"/>
      <c r="K32" s="74"/>
      <c r="L32" s="74"/>
      <c r="M32" s="66"/>
      <c r="N32" s="66"/>
      <c r="O32" s="66"/>
      <c r="P32" s="66"/>
      <c r="Q32" s="66"/>
      <c r="R32" s="66"/>
      <c r="S32" s="66"/>
      <c r="T32" s="66"/>
      <c r="U32" s="66"/>
      <c r="V32" s="66"/>
      <c r="W32" s="66"/>
      <c r="X32" s="66"/>
      <c r="Y32" s="131"/>
      <c r="Z32" s="66"/>
      <c r="AA32" s="77"/>
    </row>
    <row r="33" spans="1:27" ht="12" customHeight="1" thickBot="1">
      <c r="A33" s="68"/>
      <c r="B33" s="330"/>
      <c r="C33" s="330"/>
      <c r="D33" s="330"/>
      <c r="E33" s="330"/>
      <c r="F33" s="330"/>
      <c r="G33" s="330"/>
      <c r="H33" s="330"/>
      <c r="I33" s="66"/>
      <c r="J33" s="331"/>
      <c r="K33" s="331"/>
      <c r="L33" s="331"/>
      <c r="M33" s="66"/>
      <c r="N33" s="66"/>
      <c r="O33" s="66"/>
      <c r="P33" s="66"/>
      <c r="Q33" s="66"/>
      <c r="R33" s="66"/>
      <c r="S33" s="66"/>
      <c r="T33" s="66"/>
      <c r="U33" s="66"/>
      <c r="V33" s="66"/>
      <c r="W33" s="66"/>
      <c r="X33" s="88" t="s">
        <v>179</v>
      </c>
      <c r="Y33" s="336"/>
      <c r="Z33" s="336"/>
      <c r="AA33" s="77"/>
    </row>
    <row r="34" spans="1:27" ht="12" customHeight="1">
      <c r="A34" s="68"/>
      <c r="B34" s="66" t="s">
        <v>14</v>
      </c>
      <c r="C34" s="66"/>
      <c r="D34" s="66"/>
      <c r="E34" s="66"/>
      <c r="F34" s="66"/>
      <c r="G34" s="66"/>
      <c r="H34" s="66"/>
      <c r="I34" s="66"/>
      <c r="J34" s="74"/>
      <c r="K34" s="74"/>
      <c r="L34" s="74"/>
      <c r="M34" s="66"/>
      <c r="N34" s="66"/>
      <c r="O34" s="66"/>
      <c r="P34" s="66"/>
      <c r="Q34" s="66"/>
      <c r="R34" s="66"/>
      <c r="S34" s="66"/>
      <c r="T34" s="66"/>
      <c r="U34" s="66"/>
      <c r="V34" s="66"/>
      <c r="W34" s="66"/>
      <c r="X34" s="66"/>
      <c r="Y34" s="131"/>
      <c r="Z34" s="66"/>
      <c r="AA34" s="77"/>
    </row>
    <row r="35" spans="1:27" ht="12" customHeight="1" thickBot="1">
      <c r="A35" s="68"/>
      <c r="B35" s="330"/>
      <c r="C35" s="330"/>
      <c r="D35" s="330"/>
      <c r="E35" s="330"/>
      <c r="F35" s="330"/>
      <c r="G35" s="330"/>
      <c r="H35" s="330"/>
      <c r="I35" s="66"/>
      <c r="J35" s="331"/>
      <c r="K35" s="331"/>
      <c r="L35" s="331"/>
      <c r="M35" s="66"/>
      <c r="N35" s="66"/>
      <c r="O35" s="66"/>
      <c r="P35" s="66"/>
      <c r="Q35" s="66"/>
      <c r="R35" s="66"/>
      <c r="S35" s="66"/>
      <c r="T35" s="66"/>
      <c r="U35" s="66"/>
      <c r="V35" s="66"/>
      <c r="W35" s="66"/>
      <c r="X35" s="88" t="s">
        <v>179</v>
      </c>
      <c r="Y35" s="336"/>
      <c r="Z35" s="336"/>
      <c r="AA35" s="77"/>
    </row>
    <row r="36" spans="1:27" ht="12" customHeight="1">
      <c r="A36" s="68"/>
      <c r="B36" s="66" t="s">
        <v>13</v>
      </c>
      <c r="C36" s="66"/>
      <c r="D36" s="66"/>
      <c r="E36" s="66"/>
      <c r="F36" s="66"/>
      <c r="G36" s="66"/>
      <c r="H36" s="66"/>
      <c r="I36" s="66"/>
      <c r="J36" s="74"/>
      <c r="K36" s="74"/>
      <c r="L36" s="74"/>
      <c r="M36" s="66"/>
      <c r="N36" s="66"/>
      <c r="O36" s="66"/>
      <c r="P36" s="66"/>
      <c r="Q36" s="66"/>
      <c r="R36" s="66"/>
      <c r="S36" s="66"/>
      <c r="T36" s="66"/>
      <c r="U36" s="66"/>
      <c r="V36" s="66"/>
      <c r="W36" s="66"/>
      <c r="X36" s="66"/>
      <c r="Y36" s="131"/>
      <c r="Z36" s="66"/>
      <c r="AA36" s="77"/>
    </row>
    <row r="37" spans="1:27" ht="12" customHeight="1" thickBot="1">
      <c r="A37" s="68"/>
      <c r="B37" s="330"/>
      <c r="C37" s="330"/>
      <c r="D37" s="330"/>
      <c r="E37" s="330"/>
      <c r="F37" s="330"/>
      <c r="G37" s="330"/>
      <c r="H37" s="330"/>
      <c r="I37" s="66"/>
      <c r="J37" s="331"/>
      <c r="K37" s="331"/>
      <c r="L37" s="331"/>
      <c r="M37" s="66"/>
      <c r="N37" s="66"/>
      <c r="O37" s="66"/>
      <c r="P37" s="66"/>
      <c r="Q37" s="66"/>
      <c r="R37" s="66"/>
      <c r="S37" s="66"/>
      <c r="T37" s="66"/>
      <c r="U37" s="66"/>
      <c r="V37" s="66"/>
      <c r="W37" s="66"/>
      <c r="X37" s="88" t="s">
        <v>179</v>
      </c>
      <c r="Y37" s="336"/>
      <c r="Z37" s="336"/>
      <c r="AA37" s="77"/>
    </row>
    <row r="38" spans="1:27" ht="12" customHeight="1">
      <c r="A38" s="68"/>
      <c r="B38" s="66" t="s">
        <v>12</v>
      </c>
      <c r="C38" s="66"/>
      <c r="D38" s="66"/>
      <c r="E38" s="66"/>
      <c r="F38" s="66"/>
      <c r="G38" s="66"/>
      <c r="H38" s="66"/>
      <c r="I38" s="66"/>
      <c r="J38" s="74"/>
      <c r="K38" s="74"/>
      <c r="L38" s="74"/>
      <c r="M38" s="66"/>
      <c r="N38" s="66"/>
      <c r="O38" s="66"/>
      <c r="P38" s="66"/>
      <c r="Q38" s="66"/>
      <c r="R38" s="66"/>
      <c r="S38" s="66"/>
      <c r="T38" s="66"/>
      <c r="U38" s="66"/>
      <c r="V38" s="66"/>
      <c r="W38" s="66"/>
      <c r="X38" s="66"/>
      <c r="Y38" s="131"/>
      <c r="Z38" s="66"/>
      <c r="AA38" s="77"/>
    </row>
    <row r="39" spans="1:27" ht="12" customHeight="1" thickBot="1">
      <c r="A39" s="68"/>
      <c r="B39" s="330"/>
      <c r="C39" s="330"/>
      <c r="D39" s="330"/>
      <c r="E39" s="330"/>
      <c r="F39" s="330"/>
      <c r="G39" s="330"/>
      <c r="H39" s="330"/>
      <c r="I39" s="66"/>
      <c r="J39" s="331"/>
      <c r="K39" s="331"/>
      <c r="L39" s="331"/>
      <c r="M39" s="66"/>
      <c r="N39" s="66"/>
      <c r="O39" s="66"/>
      <c r="P39" s="66"/>
      <c r="Q39" s="66"/>
      <c r="R39" s="66"/>
      <c r="S39" s="66"/>
      <c r="T39" s="66"/>
      <c r="U39" s="66"/>
      <c r="V39" s="66"/>
      <c r="W39" s="66"/>
      <c r="X39" s="88" t="s">
        <v>179</v>
      </c>
      <c r="Y39" s="336"/>
      <c r="Z39" s="336"/>
      <c r="AA39" s="77"/>
    </row>
    <row r="40" spans="1:27" ht="7.15" customHeight="1">
      <c r="A40" s="68"/>
      <c r="B40" s="66"/>
      <c r="C40" s="66"/>
      <c r="D40" s="66"/>
      <c r="E40" s="66"/>
      <c r="F40" s="66"/>
      <c r="G40" s="66"/>
      <c r="H40" s="66"/>
      <c r="I40" s="66"/>
      <c r="J40" s="74"/>
      <c r="K40" s="74"/>
      <c r="L40" s="74"/>
      <c r="M40" s="66"/>
      <c r="N40" s="66"/>
      <c r="O40" s="66"/>
      <c r="P40" s="66"/>
      <c r="Q40" s="66"/>
      <c r="R40" s="66"/>
      <c r="S40" s="66"/>
      <c r="T40" s="66"/>
      <c r="U40" s="66"/>
      <c r="V40" s="66"/>
      <c r="W40" s="66"/>
      <c r="X40" s="66"/>
      <c r="Y40" s="66"/>
      <c r="Z40" s="66"/>
      <c r="AA40" s="77"/>
    </row>
    <row r="41" spans="1:27" ht="27" customHeight="1" thickBot="1">
      <c r="A41" s="68"/>
      <c r="B41" s="66"/>
      <c r="C41" s="343" t="s">
        <v>165</v>
      </c>
      <c r="D41" s="343"/>
      <c r="E41" s="343"/>
      <c r="F41" s="343"/>
      <c r="G41" s="343"/>
      <c r="H41" s="343"/>
      <c r="I41" s="343"/>
      <c r="J41" s="335" t="str">
        <f>IF(J7="","",SUM(J29:L39))</f>
        <v/>
      </c>
      <c r="K41" s="335"/>
      <c r="L41" s="335"/>
      <c r="M41" s="66"/>
      <c r="N41" s="66"/>
      <c r="O41" s="66"/>
      <c r="P41" s="66"/>
      <c r="Q41" s="66"/>
      <c r="R41" s="66"/>
      <c r="S41" s="66"/>
      <c r="T41" s="66"/>
      <c r="U41" s="66"/>
      <c r="V41" s="66"/>
      <c r="W41" s="66"/>
      <c r="X41" s="66"/>
      <c r="Y41" s="66"/>
      <c r="Z41" s="66"/>
      <c r="AA41" s="77"/>
    </row>
    <row r="42" spans="1:27" ht="7.9" customHeight="1" thickTop="1" thickBot="1">
      <c r="A42" s="68"/>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77"/>
    </row>
    <row r="43" spans="1:27" ht="13.5" thickBot="1">
      <c r="A43" s="68"/>
      <c r="B43" s="338" t="s">
        <v>32</v>
      </c>
      <c r="C43" s="339"/>
      <c r="D43" s="339"/>
      <c r="E43" s="339"/>
      <c r="F43" s="339"/>
      <c r="G43" s="339"/>
      <c r="H43" s="339"/>
      <c r="I43" s="70"/>
      <c r="J43" s="340" t="str">
        <f>IF(J22="","",J22-J41)</f>
        <v/>
      </c>
      <c r="K43" s="341"/>
      <c r="L43" s="342"/>
      <c r="M43" s="66"/>
      <c r="N43" s="66"/>
      <c r="O43" s="66"/>
      <c r="P43" s="66"/>
      <c r="Q43" s="66"/>
      <c r="R43" s="66"/>
      <c r="S43" s="66"/>
      <c r="T43" s="66"/>
      <c r="U43" s="66"/>
      <c r="V43" s="66"/>
      <c r="W43" s="66"/>
      <c r="X43" s="66"/>
      <c r="Y43" s="66"/>
      <c r="Z43" s="66"/>
      <c r="AA43" s="77"/>
    </row>
    <row r="44" spans="1:27" ht="7.9" customHeight="1">
      <c r="A44" s="68"/>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77"/>
    </row>
    <row r="45" spans="1:27" ht="7.15" customHeight="1">
      <c r="A45" s="68"/>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69"/>
    </row>
    <row r="46" spans="1:27" ht="13.5" thickBot="1">
      <c r="A46" s="68"/>
      <c r="B46" s="70"/>
      <c r="C46" s="141"/>
      <c r="D46" s="70"/>
      <c r="E46" s="70"/>
      <c r="F46" s="70"/>
      <c r="G46" s="70"/>
      <c r="H46" s="70"/>
      <c r="I46" s="70"/>
      <c r="J46" s="70"/>
      <c r="K46" s="70"/>
      <c r="L46" s="70"/>
      <c r="M46" s="70"/>
      <c r="N46" s="70"/>
      <c r="O46" s="70"/>
      <c r="P46" s="70"/>
      <c r="Q46" s="70"/>
      <c r="R46" s="70"/>
      <c r="S46" s="70"/>
      <c r="T46" s="141"/>
      <c r="U46" s="71" t="s">
        <v>166</v>
      </c>
      <c r="V46" s="337" t="str">
        <f>IF(J22="","",IF(J41&gt;=J22,"Yes","No"))</f>
        <v/>
      </c>
      <c r="W46" s="337"/>
      <c r="X46" s="70"/>
      <c r="Y46" s="70"/>
      <c r="Z46" s="70"/>
      <c r="AA46" s="69"/>
    </row>
    <row r="47" spans="1:27" ht="13.5" thickBot="1">
      <c r="A47" s="75"/>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3"/>
    </row>
    <row r="48" spans="1:27" ht="13.5" thickTop="1"/>
    <row r="49" spans="2:26" ht="15">
      <c r="B49" s="58" t="s">
        <v>64</v>
      </c>
    </row>
    <row r="50" spans="2:26" ht="15">
      <c r="B50" t="s">
        <v>65</v>
      </c>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2:26" ht="15">
      <c r="B51" s="59" t="s">
        <v>66</v>
      </c>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2:26">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2:26">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2:26">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2:26">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2:26">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2:26">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2:26">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2:26">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2:26">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2:26">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2:26">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2:26">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2:26">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2:26">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2:26">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2:26">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2:26">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2:26">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2:26">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2:26">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2:26">
      <c r="B72" s="11" t="s">
        <v>7</v>
      </c>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2:26">
      <c r="B73" s="11" t="s">
        <v>4</v>
      </c>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2:26">
      <c r="B74" s="11" t="s">
        <v>57</v>
      </c>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2:26">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2:26">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2:26">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2:26">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2:26">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2:26">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2:26">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2:26">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2:26">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2:26">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2:26">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2:26">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2:26">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2:26">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2:26">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2:26">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sheetData>
  <sheetProtection algorithmName="SHA-512" hashValue="TBkhnbzMdpiiHeRr7Cw/n6l1r6W6UBa8zG0ZZoXaXHPOYPPqCG74sC9QlQXEopa+FqJSU4S5N1rDalNL42NJ/Q==" saltValue="PQ+NLGRmFeb/IsKh9Zqk3w==" spinCount="100000" sheet="1" objects="1" scenarios="1" selectLockedCells="1"/>
  <mergeCells count="37">
    <mergeCell ref="B43:H43"/>
    <mergeCell ref="J37:L37"/>
    <mergeCell ref="J39:L39"/>
    <mergeCell ref="J41:L41"/>
    <mergeCell ref="J43:L43"/>
    <mergeCell ref="B39:H39"/>
    <mergeCell ref="B37:H37"/>
    <mergeCell ref="C41:I41"/>
    <mergeCell ref="Y39:Z39"/>
    <mergeCell ref="V46:W46"/>
    <mergeCell ref="Y29:Z29"/>
    <mergeCell ref="Y31:Z31"/>
    <mergeCell ref="Y33:Z33"/>
    <mergeCell ref="Y35:Z35"/>
    <mergeCell ref="Y37:Z37"/>
    <mergeCell ref="B35:H35"/>
    <mergeCell ref="J33:L33"/>
    <mergeCell ref="J35:L35"/>
    <mergeCell ref="X1:Z1"/>
    <mergeCell ref="H2:T2"/>
    <mergeCell ref="X2:Z2"/>
    <mergeCell ref="U19:W19"/>
    <mergeCell ref="J22:L22"/>
    <mergeCell ref="B29:H29"/>
    <mergeCell ref="J29:L29"/>
    <mergeCell ref="B33:H33"/>
    <mergeCell ref="B1:G1"/>
    <mergeCell ref="B2:G2"/>
    <mergeCell ref="H1:T1"/>
    <mergeCell ref="J7:L7"/>
    <mergeCell ref="J19:L19"/>
    <mergeCell ref="J16:L16"/>
    <mergeCell ref="J14:L14"/>
    <mergeCell ref="J12:L12"/>
    <mergeCell ref="B31:H31"/>
    <mergeCell ref="J31:L31"/>
    <mergeCell ref="B26:Z26"/>
  </mergeCells>
  <dataValidations count="1">
    <dataValidation type="list" allowBlank="1" showInputMessage="1" showErrorMessage="1" promptTitle="Yes, No or Blank" prompt="Please make a selection from the drop-down menu.  The selection of a blank implies a non-response." sqref="Y39:Z39 Y29:Z29 Y31:Z31 Y33:Z33 Y35:Z35 Y37:Z37">
      <formula1>$B$72:$B$74</formula1>
    </dataValidation>
  </dataValidations>
  <printOptions horizontalCentered="1"/>
  <pageMargins left="0.35" right="0.35" top="0.5" bottom="0.5" header="0" footer="0.5"/>
  <pageSetup scale="97" orientation="portrait" blackAndWhite="1" r:id="rId1"/>
  <headerFooter alignWithMargins="0">
    <oddFooter>&amp;LPage 6&amp;C&amp;A</oddFooter>
  </headerFooter>
</worksheet>
</file>

<file path=xl/worksheets/sheet7.xml><?xml version="1.0" encoding="utf-8"?>
<worksheet xmlns="http://schemas.openxmlformats.org/spreadsheetml/2006/main" xmlns:r="http://schemas.openxmlformats.org/officeDocument/2006/relationships">
  <dimension ref="A1:AA77"/>
  <sheetViews>
    <sheetView zoomScaleNormal="100" workbookViewId="0">
      <selection activeCell="T8" sqref="T8:V8"/>
    </sheetView>
  </sheetViews>
  <sheetFormatPr defaultRowHeight="12.75"/>
  <cols>
    <col min="1" max="1" width="1.85546875" style="10" customWidth="1"/>
    <col min="2" max="4" width="3.7109375" style="10" customWidth="1"/>
    <col min="5" max="5" width="4.140625" style="10" customWidth="1"/>
    <col min="6" max="11" width="3.7109375" style="10" customWidth="1"/>
    <col min="12" max="12" width="7.42578125" style="10" customWidth="1"/>
    <col min="13" max="13" width="1.5703125" style="10" customWidth="1"/>
    <col min="14" max="19" width="3.7109375" style="10" customWidth="1"/>
    <col min="20" max="22" width="4.7109375" style="10" customWidth="1"/>
    <col min="23" max="23" width="3.7109375" style="10" customWidth="1"/>
    <col min="24" max="24" width="5.140625" style="10" customWidth="1"/>
    <col min="25" max="25" width="3.7109375" style="10" customWidth="1"/>
    <col min="26" max="26" width="4.7109375" style="10" customWidth="1"/>
    <col min="27" max="27" width="2.28515625" style="10" customWidth="1"/>
    <col min="28" max="29" width="3.7109375" style="10" customWidth="1"/>
    <col min="30" max="16384" width="9.140625" style="10"/>
  </cols>
  <sheetData>
    <row r="1" spans="1:27" ht="16.5" thickTop="1" thickBot="1">
      <c r="A1" s="144"/>
      <c r="B1" s="220" t="s">
        <v>51</v>
      </c>
      <c r="C1" s="220"/>
      <c r="D1" s="220"/>
      <c r="E1" s="220"/>
      <c r="F1" s="220"/>
      <c r="G1" s="220"/>
      <c r="H1" s="266" t="str">
        <f ca="1">IF(CELL("type",'Request Limits'!$D1)="b","",'Request Limits'!$D1)</f>
        <v/>
      </c>
      <c r="I1" s="266"/>
      <c r="J1" s="266"/>
      <c r="K1" s="266"/>
      <c r="L1" s="266"/>
      <c r="M1" s="266"/>
      <c r="N1" s="266"/>
      <c r="O1" s="266"/>
      <c r="P1" s="266"/>
      <c r="Q1" s="266"/>
      <c r="R1" s="266"/>
      <c r="S1" s="266"/>
      <c r="T1" s="266"/>
      <c r="U1" s="139"/>
      <c r="V1" s="139"/>
      <c r="W1" s="165" t="s">
        <v>0</v>
      </c>
      <c r="X1" s="266" t="str">
        <f ca="1">IF(CELL("type",'Request Limits'!$K1)="b","",'Request Limits'!$K1)</f>
        <v/>
      </c>
      <c r="Y1" s="266"/>
      <c r="Z1" s="266"/>
      <c r="AA1" s="64"/>
    </row>
    <row r="2" spans="1:27" ht="15.75" thickBot="1">
      <c r="A2" s="65"/>
      <c r="B2" s="222" t="s">
        <v>2</v>
      </c>
      <c r="C2" s="222"/>
      <c r="D2" s="222"/>
      <c r="E2" s="222"/>
      <c r="F2" s="222"/>
      <c r="G2" s="222"/>
      <c r="H2" s="333" t="str">
        <f ca="1">IF(CELL("type",'Request Limits'!$D2)="b","",'Request Limits'!$D2)</f>
        <v/>
      </c>
      <c r="I2" s="333"/>
      <c r="J2" s="333"/>
      <c r="K2" s="333"/>
      <c r="L2" s="333"/>
      <c r="M2" s="333"/>
      <c r="N2" s="333"/>
      <c r="O2" s="333"/>
      <c r="P2" s="333"/>
      <c r="Q2" s="333"/>
      <c r="R2" s="333"/>
      <c r="S2" s="333"/>
      <c r="T2" s="333"/>
      <c r="U2" s="140"/>
      <c r="V2" s="140"/>
      <c r="W2" s="166" t="s">
        <v>1</v>
      </c>
      <c r="X2" s="268" t="str">
        <f ca="1">IF(CELL("type",'Request Limits'!$K2)="b","",'Request Limits'!$K2)</f>
        <v/>
      </c>
      <c r="Y2" s="268"/>
      <c r="Z2" s="268"/>
      <c r="AA2" s="67"/>
    </row>
    <row r="3" spans="1:27" ht="24.95" customHeight="1">
      <c r="A3" s="68"/>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2"/>
    </row>
    <row r="4" spans="1:27" ht="15.75">
      <c r="A4" s="68"/>
      <c r="B4" s="174" t="s">
        <v>331</v>
      </c>
      <c r="C4" s="193"/>
      <c r="D4" s="193"/>
      <c r="E4" s="193"/>
      <c r="F4" s="193"/>
      <c r="G4" s="193"/>
      <c r="H4" s="193"/>
      <c r="I4" s="193"/>
      <c r="J4" s="193"/>
      <c r="K4" s="193"/>
      <c r="L4" s="193"/>
      <c r="M4" s="193"/>
      <c r="N4" s="193"/>
      <c r="O4" s="193"/>
      <c r="P4" s="194"/>
      <c r="Q4" s="193"/>
      <c r="R4" s="193"/>
      <c r="S4" s="193"/>
      <c r="T4" s="193"/>
      <c r="U4" s="193"/>
      <c r="V4" s="193"/>
      <c r="W4" s="193"/>
      <c r="X4" s="193"/>
      <c r="Y4" s="193"/>
      <c r="Z4" s="193"/>
      <c r="AA4" s="192"/>
    </row>
    <row r="5" spans="1:27" ht="6" customHeight="1">
      <c r="A5" s="68"/>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2"/>
    </row>
    <row r="6" spans="1:27" ht="15.75" thickBot="1">
      <c r="A6" s="68"/>
      <c r="B6" s="193" t="s">
        <v>342</v>
      </c>
      <c r="C6" s="193"/>
      <c r="D6" s="193"/>
      <c r="E6" s="193"/>
      <c r="F6" s="193"/>
      <c r="G6" s="193"/>
      <c r="H6" s="193"/>
      <c r="I6" s="193"/>
      <c r="J6" s="193"/>
      <c r="K6" s="193"/>
      <c r="L6" s="193"/>
      <c r="M6" s="193"/>
      <c r="N6" s="193"/>
      <c r="O6" s="193"/>
      <c r="P6" s="213"/>
      <c r="Q6" s="213"/>
      <c r="R6" s="213"/>
      <c r="S6" s="213"/>
      <c r="T6" s="344" t="str">
        <f>IF(Construction!J10="","",IF(Construction!J18="",Construction!J10,Construction!J18))</f>
        <v/>
      </c>
      <c r="U6" s="344"/>
      <c r="V6" s="344"/>
      <c r="W6" s="193"/>
      <c r="X6" s="193"/>
      <c r="Y6" s="193"/>
      <c r="Z6" s="193"/>
      <c r="AA6" s="192"/>
    </row>
    <row r="7" spans="1:27" ht="6.75" customHeight="1">
      <c r="A7" s="68"/>
      <c r="B7" s="193"/>
      <c r="C7" s="193"/>
      <c r="D7" s="193"/>
      <c r="E7" s="193"/>
      <c r="F7" s="193"/>
      <c r="G7" s="193"/>
      <c r="H7" s="193"/>
      <c r="I7" s="193"/>
      <c r="J7" s="214"/>
      <c r="K7" s="214"/>
      <c r="L7" s="214"/>
      <c r="M7" s="193"/>
      <c r="N7" s="214"/>
      <c r="O7" s="214"/>
      <c r="P7" s="213"/>
      <c r="Q7" s="213"/>
      <c r="R7" s="213"/>
      <c r="S7" s="213"/>
      <c r="T7" s="193"/>
      <c r="U7" s="193"/>
      <c r="V7" s="193"/>
      <c r="W7" s="193"/>
      <c r="X7" s="193"/>
      <c r="Y7" s="193"/>
      <c r="Z7" s="193"/>
      <c r="AA7" s="192"/>
    </row>
    <row r="8" spans="1:27" ht="15.75" thickBot="1">
      <c r="A8" s="68"/>
      <c r="B8" s="193" t="s">
        <v>343</v>
      </c>
      <c r="C8" s="193"/>
      <c r="D8" s="193"/>
      <c r="E8" s="193"/>
      <c r="F8" s="193"/>
      <c r="G8" s="193"/>
      <c r="H8" s="193"/>
      <c r="I8" s="193"/>
      <c r="J8" s="214"/>
      <c r="K8" s="214"/>
      <c r="L8" s="214"/>
      <c r="M8" s="193"/>
      <c r="N8" s="214"/>
      <c r="O8" s="214"/>
      <c r="P8" s="213"/>
      <c r="Q8" s="213"/>
      <c r="R8" s="213"/>
      <c r="S8" s="213"/>
      <c r="T8" s="345"/>
      <c r="U8" s="345"/>
      <c r="V8" s="345"/>
      <c r="W8" s="193"/>
      <c r="X8" s="193"/>
      <c r="Y8" s="193"/>
      <c r="Z8" s="193"/>
      <c r="AA8" s="192"/>
    </row>
    <row r="9" spans="1:27" ht="6.75" customHeight="1">
      <c r="A9" s="68"/>
      <c r="B9" s="193"/>
      <c r="C9" s="193"/>
      <c r="D9" s="193"/>
      <c r="E9" s="193"/>
      <c r="F9" s="193"/>
      <c r="G9" s="193"/>
      <c r="H9" s="193"/>
      <c r="I9" s="193"/>
      <c r="J9" s="214"/>
      <c r="K9" s="214"/>
      <c r="L9" s="214"/>
      <c r="M9" s="193"/>
      <c r="N9" s="214"/>
      <c r="O9" s="214"/>
      <c r="P9" s="213"/>
      <c r="Q9" s="213"/>
      <c r="R9" s="213"/>
      <c r="S9" s="213"/>
      <c r="T9" s="193"/>
      <c r="U9" s="193"/>
      <c r="V9" s="193"/>
      <c r="W9" s="193"/>
      <c r="X9" s="193"/>
      <c r="Y9" s="193"/>
      <c r="Z9" s="193"/>
      <c r="AA9" s="192"/>
    </row>
    <row r="10" spans="1:27" ht="15.75" thickBot="1">
      <c r="A10" s="68"/>
      <c r="B10" s="193" t="s">
        <v>344</v>
      </c>
      <c r="C10" s="193"/>
      <c r="D10" s="193"/>
      <c r="E10" s="193"/>
      <c r="F10" s="193"/>
      <c r="G10" s="193"/>
      <c r="H10" s="193"/>
      <c r="I10" s="193"/>
      <c r="J10" s="214"/>
      <c r="K10" s="214"/>
      <c r="L10" s="214"/>
      <c r="M10" s="193"/>
      <c r="N10" s="214"/>
      <c r="O10" s="214"/>
      <c r="P10" s="213"/>
      <c r="Q10" s="213"/>
      <c r="R10" s="213"/>
      <c r="S10" s="213"/>
      <c r="T10" s="344" t="str">
        <f>IF(T6="","",T6-T8)</f>
        <v/>
      </c>
      <c r="U10" s="344"/>
      <c r="V10" s="344"/>
      <c r="W10" s="193"/>
      <c r="X10" s="193"/>
      <c r="Y10" s="193"/>
      <c r="Z10" s="193"/>
      <c r="AA10" s="192"/>
    </row>
    <row r="11" spans="1:27" ht="6.75" customHeight="1">
      <c r="A11" s="68"/>
      <c r="B11" s="193"/>
      <c r="C11" s="193"/>
      <c r="D11" s="193"/>
      <c r="E11" s="193"/>
      <c r="F11" s="193"/>
      <c r="G11" s="193"/>
      <c r="H11" s="193"/>
      <c r="I11" s="193"/>
      <c r="J11" s="214"/>
      <c r="K11" s="214"/>
      <c r="L11" s="214"/>
      <c r="M11" s="193"/>
      <c r="N11" s="214"/>
      <c r="O11" s="214"/>
      <c r="P11" s="213"/>
      <c r="Q11" s="213"/>
      <c r="R11" s="213"/>
      <c r="S11" s="213"/>
      <c r="T11" s="193"/>
      <c r="U11" s="193"/>
      <c r="V11" s="193"/>
      <c r="W11" s="193"/>
      <c r="X11" s="193"/>
      <c r="Y11" s="193"/>
      <c r="Z11" s="193"/>
      <c r="AA11" s="192"/>
    </row>
    <row r="12" spans="1:27" ht="15.75" thickBot="1">
      <c r="A12" s="68"/>
      <c r="B12" s="193" t="s">
        <v>345</v>
      </c>
      <c r="C12" s="193"/>
      <c r="D12" s="193"/>
      <c r="E12" s="193"/>
      <c r="F12" s="193"/>
      <c r="G12" s="193"/>
      <c r="H12" s="193"/>
      <c r="I12" s="193"/>
      <c r="J12" s="214"/>
      <c r="K12" s="214"/>
      <c r="L12" s="214"/>
      <c r="M12" s="193"/>
      <c r="N12" s="214"/>
      <c r="O12" s="214"/>
      <c r="P12" s="213"/>
      <c r="Q12" s="213"/>
      <c r="R12" s="213"/>
      <c r="S12" s="213"/>
      <c r="T12" s="346">
        <f>IF('Request Limits'!H17="Yes",65%,100%)</f>
        <v>1</v>
      </c>
      <c r="U12" s="346"/>
      <c r="V12" s="346"/>
      <c r="W12" s="193"/>
      <c r="X12" s="193"/>
      <c r="Y12" s="193"/>
      <c r="Z12" s="193"/>
      <c r="AA12" s="192"/>
    </row>
    <row r="13" spans="1:27" ht="6.75" customHeight="1">
      <c r="A13" s="68"/>
      <c r="B13" s="193"/>
      <c r="C13" s="193"/>
      <c r="D13" s="193"/>
      <c r="E13" s="193"/>
      <c r="F13" s="193"/>
      <c r="G13" s="193"/>
      <c r="H13" s="193"/>
      <c r="I13" s="193"/>
      <c r="J13" s="193"/>
      <c r="K13" s="193"/>
      <c r="L13" s="193"/>
      <c r="M13" s="193"/>
      <c r="N13" s="193"/>
      <c r="O13" s="193"/>
      <c r="P13" s="213"/>
      <c r="Q13" s="213"/>
      <c r="R13" s="213"/>
      <c r="S13" s="213"/>
      <c r="T13" s="193"/>
      <c r="U13" s="193"/>
      <c r="V13" s="193"/>
      <c r="W13" s="193"/>
      <c r="X13" s="193"/>
      <c r="Y13" s="193"/>
      <c r="Z13" s="193"/>
      <c r="AA13" s="192"/>
    </row>
    <row r="14" spans="1:27" ht="15.75" thickBot="1">
      <c r="A14" s="68"/>
      <c r="B14" s="193" t="s">
        <v>346</v>
      </c>
      <c r="C14" s="193"/>
      <c r="D14" s="193"/>
      <c r="E14" s="193"/>
      <c r="F14" s="193"/>
      <c r="G14" s="193"/>
      <c r="H14" s="193"/>
      <c r="I14" s="193"/>
      <c r="J14" s="193"/>
      <c r="K14" s="193"/>
      <c r="L14" s="193"/>
      <c r="M14" s="193"/>
      <c r="N14" s="193"/>
      <c r="O14" s="193"/>
      <c r="P14" s="213"/>
      <c r="Q14" s="213"/>
      <c r="R14" s="213"/>
      <c r="S14" s="213"/>
      <c r="T14" s="344" t="str">
        <f>IF(T10="","",T10*T12)</f>
        <v/>
      </c>
      <c r="U14" s="344"/>
      <c r="V14" s="344"/>
      <c r="W14" s="193"/>
      <c r="X14" s="193"/>
      <c r="Y14" s="193"/>
      <c r="Z14" s="193"/>
      <c r="AA14" s="192"/>
    </row>
    <row r="15" spans="1:27" ht="6.75" customHeight="1">
      <c r="A15" s="68"/>
      <c r="B15" s="193"/>
      <c r="C15" s="193"/>
      <c r="D15" s="193"/>
      <c r="E15" s="193"/>
      <c r="F15" s="193"/>
      <c r="G15" s="193"/>
      <c r="H15" s="193"/>
      <c r="I15" s="193"/>
      <c r="J15" s="193"/>
      <c r="K15" s="193"/>
      <c r="L15" s="193"/>
      <c r="M15" s="193"/>
      <c r="N15" s="193"/>
      <c r="O15" s="193"/>
      <c r="P15" s="213"/>
      <c r="Q15" s="213"/>
      <c r="R15" s="213"/>
      <c r="S15" s="213"/>
      <c r="T15" s="193"/>
      <c r="U15" s="193"/>
      <c r="V15" s="193"/>
      <c r="W15" s="193"/>
      <c r="X15" s="193"/>
      <c r="Y15" s="193"/>
      <c r="Z15" s="193"/>
      <c r="AA15" s="192"/>
    </row>
    <row r="16" spans="1:27" ht="15.75" thickBot="1">
      <c r="A16" s="68"/>
      <c r="B16" s="193" t="s">
        <v>347</v>
      </c>
      <c r="C16" s="193"/>
      <c r="D16" s="193"/>
      <c r="E16" s="193"/>
      <c r="F16" s="193"/>
      <c r="G16" s="193"/>
      <c r="H16" s="193"/>
      <c r="I16" s="193"/>
      <c r="J16" s="193"/>
      <c r="K16" s="193"/>
      <c r="L16" s="193"/>
      <c r="M16" s="193"/>
      <c r="N16" s="193"/>
      <c r="O16" s="193"/>
      <c r="P16" s="213"/>
      <c r="Q16" s="213"/>
      <c r="R16" s="213"/>
      <c r="S16" s="213"/>
      <c r="T16" s="347">
        <f>'Request Limits'!G6</f>
        <v>0</v>
      </c>
      <c r="U16" s="347"/>
      <c r="V16" s="347"/>
      <c r="W16" s="193"/>
      <c r="X16" s="193"/>
      <c r="Y16" s="193"/>
      <c r="Z16" s="193"/>
      <c r="AA16" s="192"/>
    </row>
    <row r="17" spans="1:27" ht="6.75" customHeight="1">
      <c r="A17" s="68"/>
      <c r="B17" s="193"/>
      <c r="C17" s="193"/>
      <c r="D17" s="193"/>
      <c r="E17" s="193"/>
      <c r="F17" s="193"/>
      <c r="G17" s="193"/>
      <c r="H17" s="193"/>
      <c r="I17" s="193"/>
      <c r="J17" s="193"/>
      <c r="K17" s="193"/>
      <c r="L17" s="193"/>
      <c r="M17" s="193"/>
      <c r="N17" s="193"/>
      <c r="O17" s="193"/>
      <c r="P17" s="213"/>
      <c r="Q17" s="213"/>
      <c r="R17" s="213"/>
      <c r="S17" s="213"/>
      <c r="T17" s="193"/>
      <c r="U17" s="193"/>
      <c r="V17" s="193"/>
      <c r="W17" s="193"/>
      <c r="X17" s="193"/>
      <c r="Y17" s="193"/>
      <c r="Z17" s="193"/>
      <c r="AA17" s="192"/>
    </row>
    <row r="18" spans="1:27" ht="15.75" thickBot="1">
      <c r="A18" s="68"/>
      <c r="B18" s="193" t="s">
        <v>348</v>
      </c>
      <c r="C18" s="193"/>
      <c r="D18" s="193"/>
      <c r="E18" s="193"/>
      <c r="F18" s="193"/>
      <c r="G18" s="193"/>
      <c r="H18" s="193"/>
      <c r="I18" s="193"/>
      <c r="J18" s="193"/>
      <c r="K18" s="193"/>
      <c r="L18" s="193"/>
      <c r="M18" s="193"/>
      <c r="N18" s="193"/>
      <c r="O18" s="193"/>
      <c r="P18" s="213"/>
      <c r="Q18" s="213"/>
      <c r="R18" s="213"/>
      <c r="S18" s="213"/>
      <c r="T18" s="344" t="str">
        <f>IF(T14="","",IF(T16=0,0,T14/T16))</f>
        <v/>
      </c>
      <c r="U18" s="344"/>
      <c r="V18" s="344"/>
      <c r="W18" s="193"/>
      <c r="X18" s="193"/>
      <c r="Y18" s="193"/>
      <c r="Z18" s="193"/>
      <c r="AA18" s="192"/>
    </row>
    <row r="19" spans="1:27" ht="15">
      <c r="A19" s="68"/>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2"/>
    </row>
    <row r="20" spans="1:27" ht="15.75" thickBot="1">
      <c r="A20" s="68"/>
      <c r="B20" s="193" t="s">
        <v>349</v>
      </c>
      <c r="C20" s="193"/>
      <c r="D20" s="193"/>
      <c r="E20" s="193"/>
      <c r="F20" s="193"/>
      <c r="G20" s="193"/>
      <c r="H20" s="193"/>
      <c r="I20" s="193"/>
      <c r="J20" s="193"/>
      <c r="K20" s="193"/>
      <c r="L20" s="193"/>
      <c r="M20" s="193"/>
      <c r="N20" s="193"/>
      <c r="O20" s="193"/>
      <c r="P20" s="193"/>
      <c r="Q20" s="193"/>
      <c r="R20" s="193"/>
      <c r="S20" s="193"/>
      <c r="T20" s="348" t="s">
        <v>57</v>
      </c>
      <c r="U20" s="348"/>
      <c r="V20" s="348"/>
      <c r="W20" s="348"/>
      <c r="X20" s="348"/>
      <c r="Y20" s="348"/>
      <c r="Z20" s="193"/>
      <c r="AA20" s="192"/>
    </row>
    <row r="21" spans="1:27" ht="6.75" customHeight="1">
      <c r="A21" s="68"/>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2"/>
    </row>
    <row r="22" spans="1:27" ht="15.95" customHeight="1">
      <c r="A22" s="68"/>
      <c r="B22" s="193" t="s">
        <v>350</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2"/>
    </row>
    <row r="23" spans="1:27" ht="6.75" customHeight="1">
      <c r="A23" s="68"/>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2"/>
    </row>
    <row r="24" spans="1:27" ht="15.75" thickBot="1">
      <c r="A24" s="68"/>
      <c r="B24" s="213"/>
      <c r="C24" s="193" t="s">
        <v>352</v>
      </c>
      <c r="D24" s="193"/>
      <c r="E24" s="193"/>
      <c r="F24" s="193"/>
      <c r="G24" s="193"/>
      <c r="H24" s="193"/>
      <c r="I24" s="193"/>
      <c r="J24" s="193"/>
      <c r="K24" s="193"/>
      <c r="L24" s="193"/>
      <c r="M24" s="193"/>
      <c r="N24" s="193"/>
      <c r="O24" s="193"/>
      <c r="P24" s="193"/>
      <c r="Q24" s="193"/>
      <c r="R24" s="193"/>
      <c r="S24" s="193"/>
      <c r="T24" s="193"/>
      <c r="U24" s="193"/>
      <c r="V24" s="193"/>
      <c r="W24" s="348" t="s">
        <v>57</v>
      </c>
      <c r="X24" s="348"/>
      <c r="Y24" s="348"/>
      <c r="Z24" s="348"/>
      <c r="AA24" s="192"/>
    </row>
    <row r="25" spans="1:27" ht="15.95" customHeight="1">
      <c r="A25" s="68"/>
      <c r="B25" s="213"/>
      <c r="C25" s="193" t="s">
        <v>353</v>
      </c>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2"/>
    </row>
    <row r="26" spans="1:27" ht="15.75" thickBot="1">
      <c r="A26" s="68"/>
      <c r="B26" s="213"/>
      <c r="C26" s="193" t="s">
        <v>351</v>
      </c>
      <c r="D26" s="193"/>
      <c r="E26" s="193"/>
      <c r="F26" s="193"/>
      <c r="G26" s="193"/>
      <c r="H26" s="193"/>
      <c r="I26" s="193"/>
      <c r="J26" s="193"/>
      <c r="K26" s="193"/>
      <c r="L26" s="193"/>
      <c r="M26" s="193"/>
      <c r="N26" s="193"/>
      <c r="O26" s="193"/>
      <c r="P26" s="193"/>
      <c r="Q26" s="193"/>
      <c r="R26" s="193"/>
      <c r="S26" s="193"/>
      <c r="T26" s="193"/>
      <c r="U26" s="193"/>
      <c r="V26" s="193"/>
      <c r="W26" s="348" t="s">
        <v>57</v>
      </c>
      <c r="X26" s="348"/>
      <c r="Y26" s="348"/>
      <c r="Z26" s="348"/>
      <c r="AA26" s="192"/>
    </row>
    <row r="27" spans="1:27" ht="6.75" customHeight="1">
      <c r="A27" s="68"/>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2"/>
    </row>
    <row r="28" spans="1:27" ht="15.75" thickBot="1">
      <c r="A28" s="68"/>
      <c r="B28" s="193" t="s">
        <v>354</v>
      </c>
      <c r="C28" s="193"/>
      <c r="D28" s="193"/>
      <c r="E28" s="193"/>
      <c r="F28" s="193"/>
      <c r="G28" s="193"/>
      <c r="H28" s="193"/>
      <c r="I28" s="193"/>
      <c r="J28" s="193"/>
      <c r="K28" s="193"/>
      <c r="L28" s="193"/>
      <c r="M28" s="193"/>
      <c r="N28" s="193"/>
      <c r="O28" s="193"/>
      <c r="P28" s="193"/>
      <c r="Q28" s="193"/>
      <c r="R28" s="193"/>
      <c r="S28" s="193"/>
      <c r="T28" s="213"/>
      <c r="U28" s="213"/>
      <c r="V28" s="213"/>
      <c r="W28" s="350">
        <f>IF(T20=B61,IF(W24=G61,G67,IF(W24=G62,G68,IF(W24=G63,G69,IF(W24=G64,G70,IF(W24=G65,G71,0))))),IF(OR(T20=B62,T20=B63),IF(W26=B66,G72,IF(W26=B67,G73,0)),0))</f>
        <v>0</v>
      </c>
      <c r="X28" s="350"/>
      <c r="Y28" s="350"/>
      <c r="Z28" s="350"/>
      <c r="AA28" s="192"/>
    </row>
    <row r="29" spans="1:27" ht="15">
      <c r="A29" s="68"/>
      <c r="B29" s="193"/>
      <c r="C29" s="193"/>
      <c r="D29" s="193"/>
      <c r="E29" s="193"/>
      <c r="F29" s="193"/>
      <c r="G29" s="193"/>
      <c r="H29" s="193"/>
      <c r="I29" s="193"/>
      <c r="J29" s="193"/>
      <c r="K29" s="193"/>
      <c r="L29" s="193"/>
      <c r="M29" s="193"/>
      <c r="N29" s="193"/>
      <c r="O29" s="193"/>
      <c r="P29" s="193"/>
      <c r="Q29" s="193"/>
      <c r="R29" s="193"/>
      <c r="S29" s="193"/>
      <c r="T29" s="193"/>
      <c r="U29" s="193"/>
      <c r="V29" s="193"/>
      <c r="W29" s="213"/>
      <c r="X29" s="213"/>
      <c r="Y29" s="213"/>
      <c r="Z29" s="213"/>
      <c r="AA29" s="192"/>
    </row>
    <row r="30" spans="1:27" ht="15.95" customHeight="1" thickBot="1">
      <c r="A30" s="68"/>
      <c r="B30" s="193" t="s">
        <v>355</v>
      </c>
      <c r="C30" s="193"/>
      <c r="D30" s="193"/>
      <c r="E30" s="193"/>
      <c r="F30" s="193"/>
      <c r="G30" s="193"/>
      <c r="H30" s="193"/>
      <c r="I30" s="193"/>
      <c r="J30" s="193"/>
      <c r="K30" s="193"/>
      <c r="L30" s="193"/>
      <c r="M30" s="193"/>
      <c r="N30" s="193"/>
      <c r="O30" s="193"/>
      <c r="P30" s="193"/>
      <c r="Q30" s="193"/>
      <c r="R30" s="193"/>
      <c r="S30" s="193"/>
      <c r="T30" s="193"/>
      <c r="U30" s="193"/>
      <c r="V30" s="193"/>
      <c r="X30" s="351" t="str">
        <f>IF(T18="","",IF(T18&lt;=W28,"Yes","No"))</f>
        <v/>
      </c>
      <c r="Y30" s="351"/>
      <c r="Z30" s="351"/>
      <c r="AA30" s="192"/>
    </row>
    <row r="31" spans="1:27" ht="12.95" customHeight="1">
      <c r="A31" s="68"/>
      <c r="B31" s="193"/>
      <c r="C31" s="215" t="s">
        <v>356</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2"/>
    </row>
    <row r="32" spans="1:27" ht="15.75" thickBot="1">
      <c r="A32" s="7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6"/>
    </row>
    <row r="33" spans="2:26" ht="13.5" thickTop="1"/>
    <row r="34" spans="2:26" ht="15">
      <c r="B34" s="58" t="s">
        <v>64</v>
      </c>
    </row>
    <row r="35" spans="2:26" ht="15">
      <c r="B35" t="s">
        <v>65</v>
      </c>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2:26" ht="15">
      <c r="B36" s="59" t="s">
        <v>66</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2:26">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2:26">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2:26">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2:26">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2:26">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2:26">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2:26">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2:26">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2:26">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2:26">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2:26">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2:26">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2:26">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2:26">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2:26">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2:26">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2:26">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2:26">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2:26">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2:26">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2:26">
      <c r="B57" s="11" t="s">
        <v>7</v>
      </c>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2:26">
      <c r="B58" s="11" t="s">
        <v>4</v>
      </c>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2:26">
      <c r="B59" s="11" t="s">
        <v>57</v>
      </c>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2:26">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2:26">
      <c r="B61" s="11" t="s">
        <v>332</v>
      </c>
      <c r="C61" s="11"/>
      <c r="D61" s="11"/>
      <c r="E61" s="11"/>
      <c r="F61" s="11"/>
      <c r="G61" s="11" t="s">
        <v>335</v>
      </c>
      <c r="H61" s="11"/>
      <c r="I61" s="11"/>
      <c r="J61" s="11"/>
      <c r="K61" s="11"/>
      <c r="L61" s="11"/>
      <c r="M61" s="11"/>
      <c r="N61" s="11"/>
      <c r="O61" s="11"/>
      <c r="P61" s="11"/>
      <c r="Q61" s="11"/>
      <c r="R61" s="11"/>
      <c r="S61" s="11"/>
      <c r="T61" s="11"/>
      <c r="U61" s="11"/>
      <c r="V61" s="11"/>
      <c r="W61" s="11"/>
      <c r="X61" s="11"/>
      <c r="Y61" s="11"/>
      <c r="Z61" s="11"/>
    </row>
    <row r="62" spans="2:26">
      <c r="B62" s="11" t="s">
        <v>333</v>
      </c>
      <c r="C62" s="11"/>
      <c r="D62" s="11"/>
      <c r="E62" s="11"/>
      <c r="F62" s="11"/>
      <c r="G62" s="11" t="s">
        <v>336</v>
      </c>
      <c r="H62" s="11"/>
      <c r="I62" s="11"/>
      <c r="J62" s="11"/>
      <c r="K62" s="11"/>
      <c r="L62" s="11"/>
      <c r="M62" s="11"/>
      <c r="N62" s="11"/>
      <c r="O62" s="11"/>
      <c r="P62" s="11"/>
      <c r="Q62" s="11"/>
      <c r="R62" s="11"/>
      <c r="S62" s="11"/>
      <c r="T62" s="11"/>
      <c r="U62" s="11"/>
      <c r="V62" s="11"/>
      <c r="W62" s="11"/>
      <c r="X62" s="11"/>
      <c r="Y62" s="11"/>
      <c r="Z62" s="11"/>
    </row>
    <row r="63" spans="2:26">
      <c r="B63" s="11" t="s">
        <v>334</v>
      </c>
      <c r="C63" s="11"/>
      <c r="D63" s="11"/>
      <c r="E63" s="11"/>
      <c r="F63" s="11"/>
      <c r="G63" s="11" t="s">
        <v>337</v>
      </c>
      <c r="H63" s="11"/>
      <c r="I63" s="11"/>
      <c r="J63" s="11"/>
      <c r="K63" s="11"/>
      <c r="L63" s="11"/>
      <c r="M63" s="11"/>
      <c r="N63" s="11"/>
      <c r="O63" s="11"/>
      <c r="P63" s="11"/>
      <c r="Q63" s="11"/>
      <c r="R63" s="11"/>
      <c r="S63" s="11"/>
      <c r="T63" s="11"/>
      <c r="U63" s="11"/>
      <c r="V63" s="11"/>
      <c r="W63" s="11"/>
      <c r="X63" s="11"/>
      <c r="Y63" s="11"/>
      <c r="Z63" s="11"/>
    </row>
    <row r="64" spans="2:26">
      <c r="B64" s="11" t="s">
        <v>57</v>
      </c>
      <c r="C64" s="11"/>
      <c r="D64" s="11"/>
      <c r="E64" s="11"/>
      <c r="F64" s="11"/>
      <c r="G64" s="11" t="s">
        <v>338</v>
      </c>
      <c r="H64" s="11"/>
      <c r="I64" s="11"/>
      <c r="J64" s="11"/>
      <c r="K64" s="11"/>
      <c r="L64" s="11"/>
      <c r="M64" s="11"/>
      <c r="N64" s="11"/>
      <c r="O64" s="11"/>
      <c r="P64" s="11"/>
      <c r="Q64" s="11"/>
      <c r="R64" s="11"/>
      <c r="S64" s="11"/>
      <c r="T64" s="11"/>
      <c r="U64" s="11"/>
      <c r="V64" s="11"/>
      <c r="W64" s="11"/>
      <c r="X64" s="11"/>
      <c r="Y64" s="11"/>
      <c r="Z64" s="11"/>
    </row>
    <row r="65" spans="2:26">
      <c r="B65" s="11"/>
      <c r="C65" s="11"/>
      <c r="D65" s="11"/>
      <c r="E65" s="11"/>
      <c r="F65" s="11"/>
      <c r="G65" s="11" t="s">
        <v>339</v>
      </c>
      <c r="H65" s="11"/>
      <c r="I65" s="11"/>
      <c r="J65" s="11"/>
      <c r="K65" s="11"/>
      <c r="L65" s="11"/>
      <c r="M65" s="11"/>
      <c r="N65" s="11"/>
      <c r="O65" s="11"/>
      <c r="P65" s="11"/>
      <c r="Q65" s="11"/>
      <c r="R65" s="11"/>
      <c r="S65" s="11"/>
      <c r="T65" s="11"/>
      <c r="U65" s="11"/>
      <c r="V65" s="11"/>
      <c r="W65" s="11"/>
      <c r="X65" s="11"/>
      <c r="Y65" s="11"/>
      <c r="Z65" s="11"/>
    </row>
    <row r="66" spans="2:26">
      <c r="B66" s="11" t="s">
        <v>340</v>
      </c>
      <c r="C66" s="11"/>
      <c r="D66" s="11"/>
      <c r="E66" s="11"/>
      <c r="F66" s="11"/>
      <c r="G66" s="11" t="s">
        <v>57</v>
      </c>
      <c r="H66" s="11"/>
      <c r="I66" s="11"/>
      <c r="J66" s="11"/>
      <c r="K66" s="11"/>
      <c r="L66" s="11"/>
      <c r="M66" s="11"/>
      <c r="N66" s="11"/>
      <c r="O66" s="11"/>
      <c r="P66" s="11"/>
      <c r="Q66" s="11"/>
      <c r="R66" s="11"/>
      <c r="S66" s="11"/>
      <c r="T66" s="11"/>
      <c r="U66" s="11"/>
      <c r="V66" s="11"/>
      <c r="W66" s="11"/>
      <c r="X66" s="11"/>
      <c r="Y66" s="11"/>
      <c r="Z66" s="11"/>
    </row>
    <row r="67" spans="2:26">
      <c r="B67" s="11" t="s">
        <v>341</v>
      </c>
      <c r="C67" s="11"/>
      <c r="D67" s="11"/>
      <c r="E67" s="11"/>
      <c r="F67" s="11"/>
      <c r="G67" s="349">
        <v>163000</v>
      </c>
      <c r="H67" s="349"/>
      <c r="I67" s="349"/>
      <c r="J67" s="349"/>
      <c r="K67" s="11"/>
      <c r="L67" s="11"/>
      <c r="M67" s="11"/>
      <c r="N67" s="11"/>
      <c r="O67" s="11"/>
      <c r="P67" s="11"/>
      <c r="Q67" s="11"/>
      <c r="R67" s="11"/>
      <c r="S67" s="11"/>
      <c r="T67" s="11"/>
      <c r="U67" s="11"/>
      <c r="V67" s="11"/>
      <c r="W67" s="11"/>
      <c r="X67" s="11"/>
      <c r="Y67" s="11"/>
      <c r="Z67" s="11"/>
    </row>
    <row r="68" spans="2:26">
      <c r="B68" s="11" t="s">
        <v>57</v>
      </c>
      <c r="C68" s="11"/>
      <c r="D68" s="11"/>
      <c r="E68" s="11"/>
      <c r="F68" s="11"/>
      <c r="G68" s="349">
        <v>196000</v>
      </c>
      <c r="H68" s="349"/>
      <c r="I68" s="349"/>
      <c r="J68" s="349"/>
      <c r="K68" s="11"/>
      <c r="L68" s="11"/>
      <c r="M68" s="11"/>
      <c r="N68" s="11"/>
      <c r="O68" s="11"/>
      <c r="P68" s="11"/>
      <c r="Q68" s="11"/>
      <c r="R68" s="11"/>
      <c r="S68" s="11"/>
      <c r="T68" s="11"/>
      <c r="U68" s="11"/>
      <c r="V68" s="11"/>
      <c r="W68" s="11"/>
      <c r="X68" s="11"/>
      <c r="Y68" s="11"/>
      <c r="Z68" s="11"/>
    </row>
    <row r="69" spans="2:26">
      <c r="B69" s="11"/>
      <c r="C69" s="11"/>
      <c r="D69" s="11"/>
      <c r="E69" s="11"/>
      <c r="F69" s="11"/>
      <c r="G69" s="349">
        <v>196000</v>
      </c>
      <c r="H69" s="349"/>
      <c r="I69" s="349"/>
      <c r="J69" s="349"/>
      <c r="K69" s="11"/>
      <c r="L69" s="11"/>
      <c r="M69" s="11"/>
      <c r="N69" s="11"/>
      <c r="O69" s="11"/>
      <c r="P69" s="11"/>
      <c r="Q69" s="11"/>
      <c r="R69" s="11"/>
      <c r="S69" s="11"/>
      <c r="T69" s="11"/>
      <c r="U69" s="11"/>
      <c r="V69" s="11"/>
      <c r="W69" s="11"/>
      <c r="X69" s="11"/>
      <c r="Y69" s="11"/>
      <c r="Z69" s="11"/>
    </row>
    <row r="70" spans="2:26">
      <c r="B70" s="11"/>
      <c r="C70" s="11"/>
      <c r="D70" s="11"/>
      <c r="E70" s="11"/>
      <c r="F70" s="11"/>
      <c r="G70" s="349">
        <v>216000</v>
      </c>
      <c r="H70" s="349"/>
      <c r="I70" s="349"/>
      <c r="J70" s="349"/>
      <c r="K70" s="11"/>
      <c r="L70" s="11"/>
      <c r="M70" s="11"/>
      <c r="N70" s="11"/>
      <c r="O70" s="11"/>
      <c r="P70" s="11"/>
      <c r="Q70" s="11"/>
      <c r="R70" s="11"/>
      <c r="S70" s="11"/>
      <c r="T70" s="11"/>
      <c r="U70" s="11"/>
      <c r="V70" s="11"/>
      <c r="W70" s="11"/>
      <c r="X70" s="11"/>
      <c r="Y70" s="11"/>
      <c r="Z70" s="11"/>
    </row>
    <row r="71" spans="2:26">
      <c r="B71" s="11"/>
      <c r="C71" s="11"/>
      <c r="D71" s="11"/>
      <c r="E71" s="11"/>
      <c r="F71" s="11"/>
      <c r="G71" s="349">
        <v>263000</v>
      </c>
      <c r="H71" s="349"/>
      <c r="I71" s="349"/>
      <c r="J71" s="349"/>
      <c r="K71" s="11"/>
      <c r="L71" s="11"/>
      <c r="M71" s="11"/>
      <c r="N71" s="11"/>
      <c r="O71" s="11"/>
      <c r="P71" s="11"/>
      <c r="Q71" s="11"/>
      <c r="R71" s="11"/>
      <c r="S71" s="11"/>
      <c r="T71" s="11"/>
      <c r="U71" s="11"/>
      <c r="V71" s="11"/>
      <c r="W71" s="11"/>
      <c r="X71" s="11"/>
      <c r="Y71" s="11"/>
      <c r="Z71" s="11"/>
    </row>
    <row r="72" spans="2:26">
      <c r="B72" s="11"/>
      <c r="C72" s="11"/>
      <c r="D72" s="11"/>
      <c r="E72" s="11"/>
      <c r="F72" s="11"/>
      <c r="G72" s="349">
        <v>137000</v>
      </c>
      <c r="H72" s="349"/>
      <c r="I72" s="349"/>
      <c r="J72" s="349"/>
      <c r="K72" s="11"/>
      <c r="L72" s="11"/>
      <c r="M72" s="11"/>
      <c r="N72" s="11"/>
      <c r="O72" s="11"/>
      <c r="P72" s="11"/>
      <c r="Q72" s="11"/>
      <c r="R72" s="11"/>
      <c r="S72" s="11"/>
      <c r="T72" s="11"/>
      <c r="U72" s="11"/>
      <c r="V72" s="11"/>
      <c r="W72" s="11"/>
      <c r="X72" s="11"/>
      <c r="Y72" s="11"/>
      <c r="Z72" s="11"/>
    </row>
    <row r="73" spans="2:26">
      <c r="B73" s="11"/>
      <c r="C73" s="11"/>
      <c r="D73" s="11"/>
      <c r="E73" s="11"/>
      <c r="F73" s="11"/>
      <c r="G73" s="349">
        <v>193000</v>
      </c>
      <c r="H73" s="349"/>
      <c r="I73" s="349"/>
      <c r="J73" s="349"/>
      <c r="K73" s="11"/>
      <c r="L73" s="11"/>
      <c r="M73" s="11"/>
      <c r="N73" s="11"/>
      <c r="O73" s="11"/>
      <c r="P73" s="11"/>
      <c r="Q73" s="11"/>
      <c r="R73" s="11"/>
      <c r="S73" s="11"/>
      <c r="T73" s="11"/>
      <c r="U73" s="11"/>
      <c r="V73" s="11"/>
      <c r="W73" s="11"/>
      <c r="X73" s="11"/>
      <c r="Y73" s="11"/>
      <c r="Z73" s="11"/>
    </row>
    <row r="74" spans="2:26">
      <c r="B74" s="11"/>
      <c r="C74" s="11"/>
      <c r="D74" s="11"/>
      <c r="E74" s="11"/>
      <c r="F74" s="11"/>
      <c r="G74" s="11" t="s">
        <v>57</v>
      </c>
      <c r="H74" s="11"/>
      <c r="I74" s="11"/>
      <c r="J74" s="11"/>
      <c r="K74" s="11"/>
      <c r="L74" s="11"/>
      <c r="M74" s="11"/>
      <c r="N74" s="11"/>
      <c r="O74" s="11"/>
      <c r="P74" s="11"/>
      <c r="Q74" s="11"/>
      <c r="R74" s="11"/>
      <c r="S74" s="11"/>
      <c r="T74" s="11"/>
      <c r="U74" s="11"/>
      <c r="V74" s="11"/>
      <c r="W74" s="11"/>
      <c r="X74" s="11"/>
      <c r="Y74" s="11"/>
      <c r="Z74" s="11"/>
    </row>
    <row r="75" spans="2:26">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sheetData>
  <sheetProtection selectLockedCells="1"/>
  <mergeCells count="25">
    <mergeCell ref="G70:J70"/>
    <mergeCell ref="G71:J71"/>
    <mergeCell ref="G72:J72"/>
    <mergeCell ref="G73:J73"/>
    <mergeCell ref="W28:Z28"/>
    <mergeCell ref="X30:Z30"/>
    <mergeCell ref="G69:J69"/>
    <mergeCell ref="T20:Y20"/>
    <mergeCell ref="W26:Z26"/>
    <mergeCell ref="W24:Z24"/>
    <mergeCell ref="G67:J67"/>
    <mergeCell ref="G68:J68"/>
    <mergeCell ref="T10:V10"/>
    <mergeCell ref="T12:V12"/>
    <mergeCell ref="T14:V14"/>
    <mergeCell ref="T16:V16"/>
    <mergeCell ref="T18:V18"/>
    <mergeCell ref="T6:V6"/>
    <mergeCell ref="T8:V8"/>
    <mergeCell ref="B1:G1"/>
    <mergeCell ref="H1:T1"/>
    <mergeCell ref="X1:Z1"/>
    <mergeCell ref="B2:G2"/>
    <mergeCell ref="H2:T2"/>
    <mergeCell ref="X2:Z2"/>
  </mergeCells>
  <dataValidations count="3">
    <dataValidation type="list" allowBlank="1" showErrorMessage="1" promptTitle="Select Development Category" prompt="Please select either NC, Rehab, or Acq/Rehab from the drop-down menu." sqref="T20:Y20">
      <formula1>$B$61:$B$64</formula1>
    </dataValidation>
    <dataValidation type="list" allowBlank="1" showInputMessage="1" showErrorMessage="1" promptTitle="Select Development Type" prompt="Please select one of the New Construction Development Types applicable to the TDC PU Limitation from the drop-down menu." sqref="W24:Z24">
      <formula1>$G$61:$G$66</formula1>
    </dataValidation>
    <dataValidation type="list" allowBlank="1" showInputMessage="1" showErrorMessage="1" promptTitle="Select Development Type" prompt="Please select one of the Rehabilitions Development Types applicable to the TDC PU Limitation from the drop-down menu." sqref="W26:Z26">
      <formula1>$B$66:$B$68</formula1>
    </dataValidation>
  </dataValidations>
  <printOptions horizontalCentered="1"/>
  <pageMargins left="0.35" right="0.35" top="0.5" bottom="0.5" header="0" footer="0.5"/>
  <pageSetup scale="95" orientation="portrait" blackAndWhite="1" r:id="rId1"/>
  <headerFooter alignWithMargins="0">
    <oddFooter>&amp;LPage 7&amp;C&amp;A</oddFooter>
  </headerFooter>
</worksheet>
</file>

<file path=xl/worksheets/sheet8.xml><?xml version="1.0" encoding="utf-8"?>
<worksheet xmlns="http://schemas.openxmlformats.org/spreadsheetml/2006/main" xmlns:r="http://schemas.openxmlformats.org/officeDocument/2006/relationships">
  <dimension ref="A1:L148"/>
  <sheetViews>
    <sheetView zoomScaleNormal="100" zoomScaleSheetLayoutView="100" workbookViewId="0">
      <selection activeCell="E6" sqref="E6:K6"/>
    </sheetView>
  </sheetViews>
  <sheetFormatPr defaultRowHeight="15"/>
  <cols>
    <col min="1" max="1" width="1.85546875" customWidth="1"/>
    <col min="2" max="2" width="8.7109375" customWidth="1"/>
    <col min="3" max="3" width="2.85546875" customWidth="1"/>
  </cols>
  <sheetData>
    <row r="1" spans="1:12" ht="16.5" thickTop="1" thickBot="1">
      <c r="A1" s="79"/>
      <c r="B1" s="220" t="s">
        <v>51</v>
      </c>
      <c r="C1" s="220"/>
      <c r="D1" s="220"/>
      <c r="E1" s="264" t="str">
        <f ca="1">IF(CELL("type",'Request Limits'!$D1)="b","",'Request Limits'!$D1)</f>
        <v/>
      </c>
      <c r="F1" s="264"/>
      <c r="G1" s="264"/>
      <c r="H1" s="264"/>
      <c r="I1" s="264"/>
      <c r="J1" s="35" t="s">
        <v>0</v>
      </c>
      <c r="K1" s="50" t="str">
        <f ca="1">IF(CELL("type",'Request Limits'!$K1)="b","",'Request Limits'!$K1)</f>
        <v/>
      </c>
      <c r="L1" s="78"/>
    </row>
    <row r="2" spans="1:12" ht="15.75" thickBot="1">
      <c r="A2" s="38"/>
      <c r="B2" s="222" t="s">
        <v>2</v>
      </c>
      <c r="C2" s="222"/>
      <c r="D2" s="222"/>
      <c r="E2" s="265" t="str">
        <f ca="1">IF(CELL("type",'Request Limits'!$D2)="b","",'Request Limits'!$D2)</f>
        <v/>
      </c>
      <c r="F2" s="265"/>
      <c r="G2" s="265"/>
      <c r="H2" s="265"/>
      <c r="I2" s="265"/>
      <c r="J2" s="37" t="s">
        <v>1</v>
      </c>
      <c r="K2" s="51" t="str">
        <f ca="1">IF(CELL("type",'Request Limits'!$K2)="b","",'Request Limits'!$K2)</f>
        <v/>
      </c>
      <c r="L2" s="78"/>
    </row>
    <row r="3" spans="1:12">
      <c r="A3" s="38"/>
      <c r="B3" s="36"/>
      <c r="C3" s="36"/>
      <c r="D3" s="36"/>
      <c r="E3" s="36"/>
      <c r="F3" s="36"/>
      <c r="G3" s="36"/>
      <c r="H3" s="36"/>
      <c r="I3" s="36"/>
      <c r="J3" s="36"/>
      <c r="K3" s="39"/>
      <c r="L3" s="2"/>
    </row>
    <row r="4" spans="1:12">
      <c r="A4" s="38"/>
      <c r="B4" s="80" t="s">
        <v>298</v>
      </c>
      <c r="C4" s="80"/>
      <c r="D4" s="36"/>
      <c r="E4" s="36"/>
      <c r="F4" s="36"/>
      <c r="G4" s="36"/>
      <c r="H4" s="36"/>
      <c r="I4" s="36"/>
      <c r="J4" s="36"/>
      <c r="K4" s="39"/>
      <c r="L4" s="2"/>
    </row>
    <row r="5" spans="1:12">
      <c r="A5" s="38"/>
      <c r="B5" s="36"/>
      <c r="C5" s="36"/>
      <c r="D5" s="36"/>
      <c r="E5" s="36"/>
      <c r="F5" s="36"/>
      <c r="G5" s="36"/>
      <c r="H5" s="36"/>
      <c r="I5" s="36"/>
      <c r="J5" s="36"/>
      <c r="K5" s="39"/>
    </row>
    <row r="6" spans="1:12" ht="15.75" thickBot="1">
      <c r="A6" s="38"/>
      <c r="B6" s="41" t="s">
        <v>38</v>
      </c>
      <c r="C6" s="41"/>
      <c r="D6" s="41"/>
      <c r="E6" s="279"/>
      <c r="F6" s="279"/>
      <c r="G6" s="279"/>
      <c r="H6" s="279"/>
      <c r="I6" s="279"/>
      <c r="J6" s="279"/>
      <c r="K6" s="280"/>
    </row>
    <row r="7" spans="1:12" ht="15.75" thickBot="1">
      <c r="A7" s="38"/>
      <c r="B7" s="41"/>
      <c r="C7" s="41"/>
      <c r="D7" s="41"/>
      <c r="E7" s="279"/>
      <c r="F7" s="279"/>
      <c r="G7" s="279"/>
      <c r="H7" s="279"/>
      <c r="I7" s="279"/>
      <c r="J7" s="279"/>
      <c r="K7" s="280"/>
    </row>
    <row r="8" spans="1:12" ht="15.75" thickBot="1">
      <c r="A8" s="38"/>
      <c r="B8" s="41"/>
      <c r="C8" s="41"/>
      <c r="D8" s="41"/>
      <c r="E8" s="279"/>
      <c r="F8" s="279"/>
      <c r="G8" s="279"/>
      <c r="H8" s="279"/>
      <c r="I8" s="279"/>
      <c r="J8" s="279"/>
      <c r="K8" s="280"/>
    </row>
    <row r="9" spans="1:12" ht="14.25" customHeight="1">
      <c r="A9" s="38"/>
      <c r="B9" s="41"/>
      <c r="C9" s="41"/>
      <c r="D9" s="41"/>
      <c r="E9" s="41"/>
      <c r="F9" s="41"/>
      <c r="G9" s="41"/>
      <c r="H9" s="41"/>
      <c r="I9" s="41"/>
      <c r="J9" s="41"/>
      <c r="K9" s="61"/>
    </row>
    <row r="10" spans="1:12" ht="15.75" thickBot="1">
      <c r="A10" s="38"/>
      <c r="B10" s="56" t="s">
        <v>39</v>
      </c>
      <c r="C10" s="235" t="s">
        <v>57</v>
      </c>
      <c r="D10" s="235"/>
      <c r="E10" s="235"/>
      <c r="F10" s="42"/>
      <c r="G10" s="43"/>
      <c r="H10" s="43" t="s">
        <v>148</v>
      </c>
      <c r="I10" s="101">
        <f>'Request Limits'!G11</f>
        <v>0</v>
      </c>
      <c r="J10" s="91"/>
      <c r="K10" s="61"/>
    </row>
    <row r="11" spans="1:12">
      <c r="A11" s="38"/>
      <c r="B11" s="36"/>
      <c r="C11" s="36"/>
      <c r="D11" s="36"/>
      <c r="E11" s="36"/>
      <c r="F11" s="36"/>
      <c r="G11" s="36"/>
      <c r="H11" s="36"/>
      <c r="I11" s="36"/>
      <c r="J11" s="36"/>
      <c r="K11" s="39"/>
    </row>
    <row r="12" spans="1:12">
      <c r="A12" s="38"/>
      <c r="B12" s="41" t="s">
        <v>40</v>
      </c>
      <c r="C12" s="41"/>
      <c r="D12" s="36"/>
      <c r="E12" s="36"/>
      <c r="F12" s="36"/>
      <c r="G12" s="36"/>
      <c r="H12" s="36"/>
      <c r="I12" s="36"/>
      <c r="J12" s="36"/>
      <c r="K12" s="39"/>
    </row>
    <row r="13" spans="1:12">
      <c r="A13" s="38"/>
      <c r="B13" s="41" t="s">
        <v>41</v>
      </c>
      <c r="C13" s="41"/>
      <c r="D13" s="36"/>
      <c r="E13" s="36"/>
      <c r="F13" s="36"/>
      <c r="G13" s="36"/>
      <c r="H13" s="36"/>
      <c r="I13" s="36"/>
      <c r="J13" s="36"/>
      <c r="K13" s="39"/>
    </row>
    <row r="14" spans="1:12" ht="15.95" customHeight="1">
      <c r="A14" s="38"/>
      <c r="B14" s="29"/>
      <c r="C14" s="29"/>
      <c r="D14" s="124" t="s">
        <v>378</v>
      </c>
      <c r="E14" s="36"/>
      <c r="F14" s="36"/>
      <c r="G14" s="36"/>
      <c r="H14" s="36"/>
      <c r="I14" s="36"/>
      <c r="J14" s="36"/>
      <c r="K14" s="39"/>
    </row>
    <row r="15" spans="1:12" ht="12.95" customHeight="1" thickBot="1">
      <c r="A15" s="38"/>
      <c r="B15" s="235"/>
      <c r="C15" s="235"/>
      <c r="D15" s="124" t="s">
        <v>379</v>
      </c>
      <c r="E15" s="36"/>
      <c r="F15" s="36"/>
      <c r="G15" s="36"/>
      <c r="H15" s="36"/>
      <c r="I15" s="36"/>
      <c r="J15" s="36"/>
      <c r="K15" s="39"/>
    </row>
    <row r="16" spans="1:12" ht="15.95" customHeight="1">
      <c r="A16" s="38"/>
      <c r="B16" s="29"/>
      <c r="C16" s="29"/>
      <c r="D16" s="124" t="s">
        <v>180</v>
      </c>
      <c r="E16" s="36"/>
      <c r="F16" s="36"/>
      <c r="G16" s="36"/>
      <c r="H16" s="36"/>
      <c r="I16" s="36"/>
      <c r="J16" s="36"/>
      <c r="K16" s="39"/>
    </row>
    <row r="17" spans="1:11" ht="12.95" customHeight="1" thickBot="1">
      <c r="A17" s="38"/>
      <c r="B17" s="235" t="s">
        <v>57</v>
      </c>
      <c r="C17" s="235"/>
      <c r="D17" s="124" t="s">
        <v>299</v>
      </c>
      <c r="E17" s="36"/>
      <c r="F17" s="36"/>
      <c r="G17" s="36"/>
      <c r="H17" s="36"/>
      <c r="I17" s="36"/>
      <c r="J17" s="36"/>
      <c r="K17" s="39"/>
    </row>
    <row r="18" spans="1:11">
      <c r="A18" s="38"/>
      <c r="B18" s="36"/>
      <c r="C18" s="36"/>
      <c r="D18" s="36"/>
      <c r="E18" s="36"/>
      <c r="F18" s="36"/>
      <c r="G18" s="36"/>
      <c r="H18" s="36"/>
      <c r="I18" s="36"/>
      <c r="J18" s="36"/>
      <c r="K18" s="39"/>
    </row>
    <row r="19" spans="1:11">
      <c r="A19" s="38"/>
      <c r="B19" s="41" t="s">
        <v>42</v>
      </c>
      <c r="C19" s="36"/>
      <c r="D19" s="36"/>
      <c r="E19" s="36"/>
      <c r="F19" s="36"/>
      <c r="G19" s="36"/>
      <c r="H19" s="36"/>
      <c r="I19" s="36"/>
      <c r="J19" s="36"/>
      <c r="K19" s="39"/>
    </row>
    <row r="20" spans="1:11" ht="12.95" customHeight="1" thickBot="1">
      <c r="A20" s="38"/>
      <c r="B20" s="41" t="s">
        <v>191</v>
      </c>
      <c r="C20" s="36"/>
      <c r="D20" s="36"/>
      <c r="E20" s="36"/>
      <c r="F20" s="36"/>
      <c r="G20" s="352" t="str">
        <f>'Local Govt Contr. (3)'!G30</f>
        <v>N/A</v>
      </c>
      <c r="H20" s="353"/>
      <c r="I20" s="36"/>
      <c r="J20" s="36"/>
      <c r="K20" s="39"/>
    </row>
    <row r="21" spans="1:11">
      <c r="A21" s="38"/>
      <c r="B21" s="36"/>
      <c r="C21" s="36"/>
      <c r="D21" s="36"/>
      <c r="E21" s="36"/>
      <c r="F21" s="36"/>
      <c r="G21" s="36"/>
      <c r="H21" s="36"/>
      <c r="I21" s="36"/>
      <c r="J21" s="36"/>
      <c r="K21" s="39"/>
    </row>
    <row r="22" spans="1:11" ht="67.5" customHeight="1">
      <c r="A22" s="38"/>
      <c r="B22" s="361" t="s">
        <v>43</v>
      </c>
      <c r="C22" s="361"/>
      <c r="D22" s="361"/>
      <c r="E22" s="361"/>
      <c r="F22" s="361"/>
      <c r="G22" s="361"/>
      <c r="H22" s="361"/>
      <c r="I22" s="361"/>
      <c r="J22" s="361"/>
      <c r="K22" s="362"/>
    </row>
    <row r="23" spans="1:11" ht="6" customHeight="1">
      <c r="A23" s="38"/>
      <c r="B23" s="89"/>
      <c r="C23" s="89"/>
      <c r="D23" s="89"/>
      <c r="E23" s="89"/>
      <c r="F23" s="89"/>
      <c r="G23" s="89"/>
      <c r="H23" s="89"/>
      <c r="I23" s="89"/>
      <c r="J23" s="89"/>
      <c r="K23" s="90"/>
    </row>
    <row r="24" spans="1:11" ht="27" customHeight="1">
      <c r="A24" s="38"/>
      <c r="B24" s="357" t="s">
        <v>168</v>
      </c>
      <c r="C24" s="357"/>
      <c r="D24" s="357"/>
      <c r="E24" s="357"/>
      <c r="F24" s="357"/>
      <c r="G24" s="357"/>
      <c r="H24" s="357"/>
      <c r="I24" s="357"/>
      <c r="J24" s="357"/>
      <c r="K24" s="358"/>
    </row>
    <row r="25" spans="1:11" ht="6.75" customHeight="1">
      <c r="A25" s="38"/>
      <c r="B25" s="36"/>
      <c r="C25" s="36"/>
      <c r="D25" s="36"/>
      <c r="E25" s="36"/>
      <c r="F25" s="36"/>
      <c r="G25" s="36"/>
      <c r="H25" s="36"/>
      <c r="I25" s="36"/>
      <c r="J25" s="36"/>
      <c r="K25" s="39"/>
    </row>
    <row r="26" spans="1:11">
      <c r="A26" s="38"/>
      <c r="B26" s="53" t="s">
        <v>44</v>
      </c>
      <c r="C26" s="36"/>
      <c r="D26" s="36"/>
      <c r="E26" s="36"/>
      <c r="F26" s="36"/>
      <c r="G26" s="36"/>
      <c r="H26" s="36"/>
      <c r="I26" s="36"/>
      <c r="J26" s="36"/>
      <c r="K26" s="39"/>
    </row>
    <row r="27" spans="1:11">
      <c r="A27" s="38"/>
      <c r="B27" s="36"/>
      <c r="C27" s="36"/>
      <c r="D27" s="36"/>
      <c r="E27" s="36"/>
      <c r="F27" s="36"/>
      <c r="G27" s="36"/>
      <c r="H27" s="36"/>
      <c r="I27" s="36"/>
      <c r="J27" s="36"/>
      <c r="K27" s="39"/>
    </row>
    <row r="28" spans="1:11">
      <c r="A28" s="38"/>
      <c r="B28" s="40" t="s">
        <v>149</v>
      </c>
      <c r="C28" s="36"/>
      <c r="D28" s="36"/>
      <c r="E28" s="36"/>
      <c r="F28" s="36"/>
      <c r="G28" s="36"/>
      <c r="H28" s="36"/>
      <c r="I28" s="36"/>
      <c r="J28" s="36"/>
      <c r="K28" s="39"/>
    </row>
    <row r="29" spans="1:11" ht="15.75" thickBot="1">
      <c r="A29" s="38"/>
      <c r="B29" s="60"/>
      <c r="C29" s="56" t="s">
        <v>70</v>
      </c>
      <c r="D29" s="279"/>
      <c r="E29" s="279"/>
      <c r="F29" s="279"/>
      <c r="G29" s="279"/>
      <c r="H29" s="60"/>
      <c r="I29" s="56" t="s">
        <v>45</v>
      </c>
      <c r="J29" s="359"/>
      <c r="K29" s="360"/>
    </row>
    <row r="30" spans="1:11" ht="9.75" customHeight="1">
      <c r="A30" s="38"/>
      <c r="B30" s="60"/>
      <c r="C30" s="56"/>
      <c r="D30" s="36"/>
      <c r="E30" s="36"/>
      <c r="F30" s="36"/>
      <c r="G30" s="36"/>
      <c r="H30" s="60"/>
      <c r="I30" s="56"/>
      <c r="J30" s="36"/>
      <c r="K30" s="39"/>
    </row>
    <row r="31" spans="1:11" ht="15.75" thickBot="1">
      <c r="A31" s="38"/>
      <c r="B31" s="60"/>
      <c r="C31" s="56" t="s">
        <v>70</v>
      </c>
      <c r="D31" s="279"/>
      <c r="E31" s="279"/>
      <c r="F31" s="279"/>
      <c r="G31" s="279"/>
      <c r="H31" s="60"/>
      <c r="I31" s="56" t="s">
        <v>45</v>
      </c>
      <c r="J31" s="359"/>
      <c r="K31" s="360"/>
    </row>
    <row r="32" spans="1:11" ht="7.5" customHeight="1">
      <c r="A32" s="38"/>
      <c r="B32" s="36"/>
      <c r="C32" s="36"/>
      <c r="D32" s="36"/>
      <c r="E32" s="36"/>
      <c r="F32" s="36"/>
      <c r="G32" s="36"/>
      <c r="H32" s="36"/>
      <c r="I32" s="36"/>
      <c r="J32" s="36"/>
      <c r="K32" s="39"/>
    </row>
    <row r="33" spans="1:11" ht="27.95" customHeight="1">
      <c r="A33" s="38"/>
      <c r="B33" s="355" t="s">
        <v>167</v>
      </c>
      <c r="C33" s="355"/>
      <c r="D33" s="355"/>
      <c r="E33" s="355"/>
      <c r="F33" s="355"/>
      <c r="G33" s="355"/>
      <c r="H33" s="355"/>
      <c r="I33" s="355"/>
      <c r="J33" s="355"/>
      <c r="K33" s="356"/>
    </row>
    <row r="34" spans="1:11" ht="7.5" customHeight="1">
      <c r="A34" s="38"/>
      <c r="B34" s="36"/>
      <c r="C34" s="36"/>
      <c r="D34" s="36"/>
      <c r="E34" s="36"/>
      <c r="F34" s="36"/>
      <c r="G34" s="36"/>
      <c r="H34" s="36"/>
      <c r="I34" s="36"/>
      <c r="J34" s="36"/>
      <c r="K34" s="39"/>
    </row>
    <row r="35" spans="1:11" ht="15" customHeight="1">
      <c r="A35" s="38"/>
      <c r="B35" s="110" t="s">
        <v>147</v>
      </c>
      <c r="C35" s="92"/>
      <c r="D35" s="92"/>
      <c r="E35" s="92"/>
      <c r="F35" s="92"/>
      <c r="G35" s="92"/>
      <c r="H35" s="92"/>
      <c r="I35" s="92"/>
      <c r="J35" s="92"/>
      <c r="K35" s="94"/>
    </row>
    <row r="36" spans="1:11" ht="15" customHeight="1">
      <c r="A36" s="38"/>
      <c r="B36" s="110" t="s">
        <v>46</v>
      </c>
      <c r="C36" s="92"/>
      <c r="D36" s="92"/>
      <c r="E36" s="92"/>
      <c r="F36" s="92"/>
      <c r="G36" s="92"/>
      <c r="H36" s="92"/>
      <c r="I36" s="92"/>
      <c r="J36" s="92"/>
      <c r="K36" s="94"/>
    </row>
    <row r="37" spans="1:11" ht="15.75" customHeight="1" thickBot="1">
      <c r="A37" s="38"/>
      <c r="B37" s="110" t="s">
        <v>381</v>
      </c>
      <c r="C37" s="92"/>
      <c r="D37" s="92"/>
      <c r="E37" s="92"/>
      <c r="F37" s="354"/>
      <c r="G37" s="354"/>
      <c r="H37" s="111" t="s">
        <v>301</v>
      </c>
      <c r="I37" s="93"/>
      <c r="J37" s="93"/>
      <c r="K37" s="94"/>
    </row>
    <row r="38" spans="1:11" ht="15.95" customHeight="1">
      <c r="A38" s="38"/>
      <c r="B38" s="110" t="s">
        <v>382</v>
      </c>
      <c r="C38" s="92"/>
      <c r="D38" s="92"/>
      <c r="E38" s="92"/>
      <c r="F38" s="92"/>
      <c r="G38" s="92"/>
      <c r="H38" s="92"/>
      <c r="I38" s="92"/>
      <c r="J38" s="92"/>
      <c r="K38" s="94"/>
    </row>
    <row r="39" spans="1:11" ht="12.95" customHeight="1">
      <c r="A39" s="38"/>
      <c r="B39" s="110" t="s">
        <v>192</v>
      </c>
      <c r="C39" s="110"/>
      <c r="D39" s="110"/>
      <c r="E39" s="110"/>
      <c r="F39" s="110"/>
      <c r="G39" s="110"/>
      <c r="H39" s="110"/>
      <c r="I39" s="110"/>
      <c r="J39" s="110"/>
      <c r="K39" s="112"/>
    </row>
    <row r="40" spans="1:11" ht="15.95" customHeight="1">
      <c r="A40" s="38"/>
      <c r="B40" s="110" t="s">
        <v>383</v>
      </c>
      <c r="C40" s="92"/>
      <c r="D40" s="92"/>
      <c r="E40" s="92"/>
      <c r="F40" s="92"/>
      <c r="G40" s="92"/>
      <c r="H40" s="92"/>
      <c r="I40" s="92"/>
      <c r="J40" s="92"/>
      <c r="K40" s="94"/>
    </row>
    <row r="41" spans="1:11" ht="15.95" customHeight="1">
      <c r="A41" s="38"/>
      <c r="B41" s="110" t="s">
        <v>384</v>
      </c>
      <c r="C41" s="92"/>
      <c r="D41" s="92"/>
      <c r="E41" s="92"/>
      <c r="F41" s="92"/>
      <c r="G41" s="92"/>
      <c r="H41" s="92"/>
      <c r="I41" s="92"/>
      <c r="J41" s="92"/>
      <c r="K41" s="94"/>
    </row>
    <row r="42" spans="1:11" ht="12.95" customHeight="1">
      <c r="A42" s="38"/>
      <c r="B42" s="110" t="s">
        <v>302</v>
      </c>
      <c r="C42" s="110"/>
      <c r="D42" s="110"/>
      <c r="E42" s="110"/>
      <c r="F42" s="110"/>
      <c r="G42" s="110"/>
      <c r="H42" s="110"/>
      <c r="I42" s="110"/>
      <c r="J42" s="110"/>
      <c r="K42" s="112"/>
    </row>
    <row r="43" spans="1:11" ht="15.75" thickBot="1">
      <c r="A43" s="46"/>
      <c r="B43" s="48"/>
      <c r="C43" s="127"/>
      <c r="D43" s="127"/>
      <c r="E43" s="127"/>
      <c r="F43" s="127"/>
      <c r="G43" s="127"/>
      <c r="H43" s="127"/>
      <c r="I43" s="127"/>
      <c r="J43" s="127"/>
      <c r="K43" s="128"/>
    </row>
    <row r="44" spans="1:11" ht="15.75" thickTop="1"/>
    <row r="45" spans="1:11">
      <c r="B45" s="58" t="s">
        <v>64</v>
      </c>
    </row>
    <row r="46" spans="1:11">
      <c r="B46" t="s">
        <v>65</v>
      </c>
    </row>
    <row r="47" spans="1:11">
      <c r="B47" s="59" t="s">
        <v>66</v>
      </c>
    </row>
    <row r="68" spans="2:5">
      <c r="B68" s="55"/>
      <c r="C68" s="55"/>
      <c r="D68" s="98" t="s">
        <v>141</v>
      </c>
      <c r="E68" s="99" t="s">
        <v>142</v>
      </c>
    </row>
    <row r="69" spans="2:5">
      <c r="B69" s="55" t="s">
        <v>7</v>
      </c>
      <c r="C69" s="55"/>
      <c r="D69" s="55" t="s">
        <v>57</v>
      </c>
      <c r="E69" s="100" t="s">
        <v>5</v>
      </c>
    </row>
    <row r="70" spans="2:5">
      <c r="B70" s="55" t="s">
        <v>4</v>
      </c>
      <c r="C70" s="55"/>
      <c r="D70" s="55" t="s">
        <v>74</v>
      </c>
      <c r="E70" s="217">
        <v>37500</v>
      </c>
    </row>
    <row r="71" spans="2:5">
      <c r="B71" s="55" t="s">
        <v>57</v>
      </c>
      <c r="C71" s="55"/>
      <c r="D71" s="55" t="s">
        <v>75</v>
      </c>
      <c r="E71" s="217">
        <v>2500</v>
      </c>
    </row>
    <row r="72" spans="2:5">
      <c r="B72" s="55"/>
      <c r="C72" s="55"/>
      <c r="D72" s="55" t="s">
        <v>76</v>
      </c>
      <c r="E72" s="217">
        <v>20000</v>
      </c>
    </row>
    <row r="73" spans="2:5">
      <c r="B73" s="55"/>
      <c r="C73" s="55"/>
      <c r="D73" s="55" t="s">
        <v>77</v>
      </c>
      <c r="E73" s="217">
        <v>5000</v>
      </c>
    </row>
    <row r="74" spans="2:5">
      <c r="B74" s="55"/>
      <c r="C74" s="55"/>
      <c r="D74" s="55" t="s">
        <v>78</v>
      </c>
      <c r="E74" s="217">
        <v>50000</v>
      </c>
    </row>
    <row r="75" spans="2:5">
      <c r="B75" s="55"/>
      <c r="C75" s="55"/>
      <c r="D75" s="55" t="s">
        <v>80</v>
      </c>
      <c r="E75" s="217">
        <v>2500</v>
      </c>
    </row>
    <row r="76" spans="2:5">
      <c r="B76" s="55"/>
      <c r="C76" s="55"/>
      <c r="D76" s="55" t="s">
        <v>81</v>
      </c>
      <c r="E76" s="217">
        <v>20000</v>
      </c>
    </row>
    <row r="77" spans="2:5">
      <c r="B77" s="55"/>
      <c r="C77" s="55"/>
      <c r="D77" s="55" t="s">
        <v>82</v>
      </c>
      <c r="E77" s="217">
        <v>20000</v>
      </c>
    </row>
    <row r="78" spans="2:5">
      <c r="B78" s="55"/>
      <c r="C78" s="55"/>
      <c r="D78" s="55" t="s">
        <v>83</v>
      </c>
      <c r="E78" s="217">
        <v>20000</v>
      </c>
    </row>
    <row r="79" spans="2:5">
      <c r="B79" s="55"/>
      <c r="C79" s="55"/>
      <c r="D79" s="55" t="s">
        <v>84</v>
      </c>
      <c r="E79" s="217">
        <v>37500</v>
      </c>
    </row>
    <row r="80" spans="2:5">
      <c r="B80" s="55"/>
      <c r="C80" s="55"/>
      <c r="D80" s="55" t="s">
        <v>85</v>
      </c>
      <c r="E80" s="217">
        <v>10000</v>
      </c>
    </row>
    <row r="81" spans="2:5">
      <c r="B81" s="55"/>
      <c r="C81" s="55"/>
      <c r="D81" s="55" t="s">
        <v>86</v>
      </c>
      <c r="E81" s="217">
        <v>5000</v>
      </c>
    </row>
    <row r="82" spans="2:5">
      <c r="B82" s="55"/>
      <c r="C82" s="55"/>
      <c r="D82" s="55" t="s">
        <v>87</v>
      </c>
      <c r="E82" s="217">
        <v>2500</v>
      </c>
    </row>
    <row r="83" spans="2:5">
      <c r="B83" s="55"/>
      <c r="C83" s="55"/>
      <c r="D83" s="55" t="s">
        <v>89</v>
      </c>
      <c r="E83" s="217">
        <v>37500</v>
      </c>
    </row>
    <row r="84" spans="2:5">
      <c r="B84" s="55"/>
      <c r="C84" s="55"/>
      <c r="D84" s="55" t="s">
        <v>90</v>
      </c>
      <c r="E84" s="217">
        <v>10000</v>
      </c>
    </row>
    <row r="85" spans="2:5">
      <c r="B85" s="55"/>
      <c r="C85" s="55"/>
      <c r="D85" s="55" t="s">
        <v>91</v>
      </c>
      <c r="E85" s="217">
        <v>2500</v>
      </c>
    </row>
    <row r="86" spans="2:5">
      <c r="B86" s="55"/>
      <c r="C86" s="55"/>
      <c r="D86" s="55" t="s">
        <v>92</v>
      </c>
      <c r="E86" s="217">
        <v>5000</v>
      </c>
    </row>
    <row r="87" spans="2:5">
      <c r="B87" s="55"/>
      <c r="C87" s="55"/>
      <c r="D87" s="55" t="s">
        <v>93</v>
      </c>
      <c r="E87" s="217">
        <v>2500</v>
      </c>
    </row>
    <row r="88" spans="2:5">
      <c r="B88" s="55"/>
      <c r="C88" s="55"/>
      <c r="D88" s="55" t="s">
        <v>94</v>
      </c>
      <c r="E88" s="217">
        <v>2500</v>
      </c>
    </row>
    <row r="89" spans="2:5">
      <c r="B89" s="55"/>
      <c r="C89" s="55"/>
      <c r="D89" s="55" t="s">
        <v>95</v>
      </c>
      <c r="E89" s="217">
        <v>2500</v>
      </c>
    </row>
    <row r="90" spans="2:5">
      <c r="B90" s="55"/>
      <c r="C90" s="55"/>
      <c r="D90" s="55" t="s">
        <v>96</v>
      </c>
      <c r="E90" s="217">
        <v>2500</v>
      </c>
    </row>
    <row r="91" spans="2:5">
      <c r="B91" s="55"/>
      <c r="C91" s="55"/>
      <c r="D91" s="55" t="s">
        <v>97</v>
      </c>
      <c r="E91" s="217">
        <v>5000</v>
      </c>
    </row>
    <row r="92" spans="2:5">
      <c r="B92" s="55"/>
      <c r="C92" s="55"/>
      <c r="D92" s="55" t="s">
        <v>98</v>
      </c>
      <c r="E92" s="217">
        <v>5000</v>
      </c>
    </row>
    <row r="93" spans="2:5">
      <c r="B93" s="55"/>
      <c r="C93" s="55"/>
      <c r="D93" s="55" t="s">
        <v>99</v>
      </c>
      <c r="E93" s="217">
        <v>20000</v>
      </c>
    </row>
    <row r="94" spans="2:5">
      <c r="B94" s="55"/>
      <c r="C94" s="55"/>
      <c r="D94" s="55" t="s">
        <v>100</v>
      </c>
      <c r="E94" s="217">
        <v>10000</v>
      </c>
    </row>
    <row r="95" spans="2:5">
      <c r="B95" s="55"/>
      <c r="C95" s="55"/>
      <c r="D95" s="55" t="s">
        <v>102</v>
      </c>
      <c r="E95" s="217">
        <v>2500</v>
      </c>
    </row>
    <row r="96" spans="2:5">
      <c r="B96" s="55"/>
      <c r="C96" s="55"/>
      <c r="D96" s="55" t="s">
        <v>103</v>
      </c>
      <c r="E96" s="217">
        <v>20000</v>
      </c>
    </row>
    <row r="97" spans="2:5">
      <c r="B97" s="55"/>
      <c r="C97" s="55"/>
      <c r="D97" s="55" t="s">
        <v>104</v>
      </c>
      <c r="E97" s="217">
        <v>5000</v>
      </c>
    </row>
    <row r="98" spans="2:5">
      <c r="B98" s="55"/>
      <c r="C98" s="55"/>
      <c r="D98" s="55" t="s">
        <v>105</v>
      </c>
      <c r="E98" s="217">
        <v>2500</v>
      </c>
    </row>
    <row r="99" spans="2:5">
      <c r="B99" s="55"/>
      <c r="C99" s="55"/>
      <c r="D99" s="55" t="s">
        <v>106</v>
      </c>
      <c r="E99" s="217">
        <v>2500</v>
      </c>
    </row>
    <row r="100" spans="2:5">
      <c r="B100" s="55"/>
      <c r="C100" s="55"/>
      <c r="D100" s="55" t="s">
        <v>107</v>
      </c>
      <c r="E100" s="217">
        <v>37500</v>
      </c>
    </row>
    <row r="101" spans="2:5">
      <c r="B101" s="55"/>
      <c r="C101" s="55"/>
      <c r="D101" s="55" t="s">
        <v>108</v>
      </c>
      <c r="E101" s="217">
        <v>50000</v>
      </c>
    </row>
    <row r="102" spans="2:5">
      <c r="B102" s="55"/>
      <c r="C102" s="55"/>
      <c r="D102" s="55" t="s">
        <v>109</v>
      </c>
      <c r="E102" s="217">
        <v>37500</v>
      </c>
    </row>
    <row r="103" spans="2:5">
      <c r="B103" s="55"/>
      <c r="C103" s="55"/>
      <c r="D103" s="55" t="s">
        <v>110</v>
      </c>
      <c r="E103" s="217">
        <v>5000</v>
      </c>
    </row>
    <row r="104" spans="2:5">
      <c r="B104" s="55"/>
      <c r="C104" s="55"/>
      <c r="D104" s="55" t="s">
        <v>111</v>
      </c>
      <c r="E104" s="217">
        <v>2500</v>
      </c>
    </row>
    <row r="105" spans="2:5">
      <c r="B105" s="55"/>
      <c r="C105" s="55"/>
      <c r="D105" s="55" t="s">
        <v>112</v>
      </c>
      <c r="E105" s="217">
        <v>2500</v>
      </c>
    </row>
    <row r="106" spans="2:5">
      <c r="B106" s="55"/>
      <c r="C106" s="55"/>
      <c r="D106" s="55" t="s">
        <v>113</v>
      </c>
      <c r="E106" s="217">
        <v>37500</v>
      </c>
    </row>
    <row r="107" spans="2:5">
      <c r="B107" s="55"/>
      <c r="C107" s="55"/>
      <c r="D107" s="55" t="s">
        <v>114</v>
      </c>
      <c r="E107" s="217">
        <v>37500</v>
      </c>
    </row>
    <row r="108" spans="2:5">
      <c r="B108" s="55"/>
      <c r="C108" s="55"/>
      <c r="D108" s="55" t="s">
        <v>115</v>
      </c>
      <c r="E108" s="217">
        <v>20000</v>
      </c>
    </row>
    <row r="109" spans="2:5">
      <c r="B109" s="55"/>
      <c r="C109" s="55"/>
      <c r="D109" s="55" t="s">
        <v>117</v>
      </c>
      <c r="E109" s="217">
        <v>10000</v>
      </c>
    </row>
    <row r="110" spans="2:5">
      <c r="B110" s="55"/>
      <c r="C110" s="55"/>
      <c r="D110" s="55" t="s">
        <v>118</v>
      </c>
      <c r="E110" s="217">
        <v>10000</v>
      </c>
    </row>
    <row r="111" spans="2:5">
      <c r="B111" s="55"/>
      <c r="C111" s="55"/>
      <c r="D111" s="55" t="s">
        <v>119</v>
      </c>
      <c r="E111" s="217">
        <v>20000</v>
      </c>
    </row>
    <row r="112" spans="2:5">
      <c r="B112" s="55"/>
      <c r="C112" s="55"/>
      <c r="D112" s="55" t="s">
        <v>120</v>
      </c>
      <c r="E112" s="217">
        <v>5000</v>
      </c>
    </row>
    <row r="113" spans="2:5">
      <c r="B113" s="55"/>
      <c r="C113" s="55"/>
      <c r="D113" s="55" t="s">
        <v>122</v>
      </c>
      <c r="E113" s="217">
        <v>20000</v>
      </c>
    </row>
    <row r="114" spans="2:5">
      <c r="B114" s="55"/>
      <c r="C114" s="55"/>
      <c r="D114" s="55" t="s">
        <v>124</v>
      </c>
      <c r="E114" s="217">
        <v>50000</v>
      </c>
    </row>
    <row r="115" spans="2:5">
      <c r="B115" s="55"/>
      <c r="C115" s="55"/>
      <c r="D115" s="55" t="s">
        <v>126</v>
      </c>
      <c r="E115" s="217">
        <v>50000</v>
      </c>
    </row>
    <row r="116" spans="2:5">
      <c r="B116" s="55"/>
      <c r="C116" s="55"/>
      <c r="D116" s="55" t="s">
        <v>127</v>
      </c>
      <c r="E116" s="217">
        <v>10000</v>
      </c>
    </row>
    <row r="117" spans="2:5">
      <c r="B117" s="55"/>
      <c r="C117" s="55"/>
      <c r="D117" s="55" t="s">
        <v>128</v>
      </c>
      <c r="E117" s="217">
        <v>20000</v>
      </c>
    </row>
    <row r="118" spans="2:5">
      <c r="B118" s="55"/>
      <c r="C118" s="55"/>
      <c r="D118" s="55" t="s">
        <v>129</v>
      </c>
      <c r="E118" s="217">
        <v>20000</v>
      </c>
    </row>
    <row r="119" spans="2:5">
      <c r="B119" s="55"/>
      <c r="C119" s="55"/>
      <c r="D119" s="55" t="s">
        <v>130</v>
      </c>
      <c r="E119" s="217">
        <v>20000</v>
      </c>
    </row>
    <row r="120" spans="2:5">
      <c r="B120" s="55"/>
      <c r="C120" s="55"/>
      <c r="D120" s="55" t="s">
        <v>131</v>
      </c>
      <c r="E120" s="217">
        <v>50000</v>
      </c>
    </row>
    <row r="121" spans="2:5">
      <c r="B121" s="55"/>
      <c r="C121" s="55"/>
      <c r="D121" s="55" t="s">
        <v>132</v>
      </c>
      <c r="E121" s="217">
        <v>50000</v>
      </c>
    </row>
    <row r="122" spans="2:5">
      <c r="B122" s="55"/>
      <c r="C122" s="55"/>
      <c r="D122" s="55" t="s">
        <v>133</v>
      </c>
      <c r="E122" s="217">
        <v>10000</v>
      </c>
    </row>
    <row r="123" spans="2:5">
      <c r="B123" s="55"/>
      <c r="C123" s="55"/>
      <c r="D123" s="55" t="s">
        <v>134</v>
      </c>
      <c r="E123" s="217">
        <v>5000</v>
      </c>
    </row>
    <row r="124" spans="2:5">
      <c r="B124" s="55"/>
      <c r="C124" s="55"/>
      <c r="D124" s="55" t="s">
        <v>135</v>
      </c>
      <c r="E124" s="217">
        <v>2500</v>
      </c>
    </row>
    <row r="125" spans="2:5">
      <c r="B125" s="55"/>
      <c r="C125" s="55"/>
      <c r="D125" s="55" t="s">
        <v>136</v>
      </c>
      <c r="E125" s="217">
        <v>2500</v>
      </c>
    </row>
    <row r="126" spans="2:5">
      <c r="B126" s="55"/>
      <c r="C126" s="55"/>
      <c r="D126" s="55" t="s">
        <v>137</v>
      </c>
      <c r="E126" s="217">
        <v>50000</v>
      </c>
    </row>
    <row r="127" spans="2:5">
      <c r="B127" s="55"/>
      <c r="C127" s="55"/>
      <c r="D127" s="55" t="s">
        <v>138</v>
      </c>
      <c r="E127" s="217">
        <v>2500</v>
      </c>
    </row>
    <row r="128" spans="2:5">
      <c r="B128" s="55"/>
      <c r="C128" s="55"/>
      <c r="D128" s="55" t="s">
        <v>139</v>
      </c>
      <c r="E128" s="217">
        <v>5000</v>
      </c>
    </row>
    <row r="129" spans="2:5">
      <c r="B129" s="55"/>
      <c r="C129" s="55"/>
      <c r="D129" s="55" t="s">
        <v>140</v>
      </c>
      <c r="E129" s="217">
        <v>2500</v>
      </c>
    </row>
    <row r="130" spans="2:5">
      <c r="B130" s="55"/>
      <c r="C130" s="55"/>
      <c r="E130" s="100" t="s">
        <v>5</v>
      </c>
    </row>
    <row r="131" spans="2:5">
      <c r="B131" s="55"/>
      <c r="C131" s="55"/>
    </row>
    <row r="132" spans="2:5">
      <c r="B132" s="55"/>
      <c r="C132" s="55"/>
    </row>
    <row r="133" spans="2:5">
      <c r="B133" s="55"/>
      <c r="C133" s="55"/>
    </row>
    <row r="134" spans="2:5">
      <c r="B134" s="55"/>
      <c r="C134" s="55"/>
    </row>
    <row r="135" spans="2:5">
      <c r="B135" s="55"/>
      <c r="C135" s="55"/>
    </row>
    <row r="136" spans="2:5">
      <c r="B136" s="55"/>
      <c r="C136" s="55"/>
    </row>
    <row r="137" spans="2:5">
      <c r="B137" s="55"/>
      <c r="C137" s="55"/>
      <c r="D137" s="55" t="s">
        <v>57</v>
      </c>
    </row>
    <row r="142" spans="2:5">
      <c r="D142" s="55" t="s">
        <v>125</v>
      </c>
      <c r="E142" s="100">
        <v>100000</v>
      </c>
    </row>
    <row r="143" spans="2:5">
      <c r="D143" s="55" t="s">
        <v>123</v>
      </c>
      <c r="E143" s="100">
        <v>100000</v>
      </c>
    </row>
    <row r="144" spans="2:5">
      <c r="D144" s="55" t="s">
        <v>121</v>
      </c>
      <c r="E144" s="100">
        <v>100000</v>
      </c>
    </row>
    <row r="145" spans="4:5">
      <c r="D145" s="55" t="s">
        <v>116</v>
      </c>
      <c r="E145" s="100">
        <v>125000</v>
      </c>
    </row>
    <row r="146" spans="4:5">
      <c r="D146" s="55" t="s">
        <v>101</v>
      </c>
      <c r="E146" s="100">
        <v>100000</v>
      </c>
    </row>
    <row r="147" spans="4:5">
      <c r="D147" s="55" t="s">
        <v>88</v>
      </c>
      <c r="E147" s="100">
        <v>100000</v>
      </c>
    </row>
    <row r="148" spans="4:5">
      <c r="D148" s="55" t="s">
        <v>79</v>
      </c>
      <c r="E148" s="100">
        <v>125000</v>
      </c>
    </row>
  </sheetData>
  <sheetProtection algorithmName="SHA-512" hashValue="0uqJiwCNr6eiBIXKzMDatxnByRYEUn+CGYYoAoVMct+UtuOtE2OYGX5sDoyg0VE72XcSWmJn0MkafU6kTxkgKQ==" saltValue="sXqifA62BY+VDcQQZDV9Gw==" spinCount="100000" sheet="1" objects="1" scenarios="1" selectLockedCells="1"/>
  <sortState ref="D71:E137">
    <sortCondition ref="D137"/>
  </sortState>
  <mergeCells count="19">
    <mergeCell ref="B1:D1"/>
    <mergeCell ref="E1:I1"/>
    <mergeCell ref="B2:D2"/>
    <mergeCell ref="E6:K6"/>
    <mergeCell ref="E8:K8"/>
    <mergeCell ref="E7:K7"/>
    <mergeCell ref="B15:C15"/>
    <mergeCell ref="G20:H20"/>
    <mergeCell ref="F37:G37"/>
    <mergeCell ref="E2:I2"/>
    <mergeCell ref="C10:E10"/>
    <mergeCell ref="D29:G29"/>
    <mergeCell ref="B17:C17"/>
    <mergeCell ref="B33:K33"/>
    <mergeCell ref="B24:K24"/>
    <mergeCell ref="D31:G31"/>
    <mergeCell ref="J29:K29"/>
    <mergeCell ref="J31:K31"/>
    <mergeCell ref="B22:K22"/>
  </mergeCells>
  <dataValidations count="2">
    <dataValidation type="list" allowBlank="1" showInputMessage="1" showErrorMessage="1" promptTitle="Yes, No or Blank" prompt="Please make a selection from the drop-down menu.  The selection of a blank implies a non-response." sqref="B15:C15 B17:C17">
      <formula1>$B$69:$B$71</formula1>
    </dataValidation>
    <dataValidation type="list" showInputMessage="1" showErrorMessage="1" promptTitle="Select a County" prompt="Please select a county from the drop-down menu." sqref="C10:E10">
      <formula1>$D$69:$D$136</formula1>
    </dataValidation>
  </dataValidations>
  <printOptions horizontalCentered="1"/>
  <pageMargins left="0.35" right="0.35" top="0.5" bottom="0.5" header="0.3" footer="0.3"/>
  <pageSetup orientation="portrait" blackAndWhite="1" r:id="rId1"/>
  <headerFooter>
    <oddFooter>&amp;LPage 8&amp;C&amp;A</oddFooter>
  </headerFooter>
</worksheet>
</file>

<file path=xl/worksheets/sheet9.xml><?xml version="1.0" encoding="utf-8"?>
<worksheet xmlns="http://schemas.openxmlformats.org/spreadsheetml/2006/main" xmlns:r="http://schemas.openxmlformats.org/officeDocument/2006/relationships">
  <dimension ref="A1:M47"/>
  <sheetViews>
    <sheetView workbookViewId="0">
      <selection activeCell="C8" sqref="C8:G8"/>
    </sheetView>
  </sheetViews>
  <sheetFormatPr defaultRowHeight="15"/>
  <cols>
    <col min="1" max="1" width="1.85546875" customWidth="1"/>
    <col min="4" max="4" width="7.28515625" customWidth="1"/>
    <col min="5" max="5" width="8.28515625" customWidth="1"/>
    <col min="6" max="6" width="9.140625" customWidth="1"/>
    <col min="7" max="7" width="2.28515625" customWidth="1"/>
    <col min="9" max="9" width="10.140625" customWidth="1"/>
  </cols>
  <sheetData>
    <row r="1" spans="1:13" ht="16.5" thickTop="1" thickBot="1">
      <c r="A1" s="245" t="s">
        <v>51</v>
      </c>
      <c r="B1" s="246"/>
      <c r="C1" s="246"/>
      <c r="D1" s="247" t="str">
        <f ca="1">IF(CELL("type",'Request Limits'!$D1)="b","",'Request Limits'!$D1)</f>
        <v/>
      </c>
      <c r="E1" s="247"/>
      <c r="F1" s="247"/>
      <c r="G1" s="247"/>
      <c r="H1" s="247"/>
      <c r="I1" s="17" t="s">
        <v>0</v>
      </c>
      <c r="J1" s="241" t="str">
        <f ca="1">IF(CELL("type",'Request Limits'!$K1)="b","",'Request Limits'!$K1)</f>
        <v/>
      </c>
      <c r="K1" s="242"/>
    </row>
    <row r="2" spans="1:13" ht="15.75" thickBot="1">
      <c r="A2" s="248" t="s">
        <v>2</v>
      </c>
      <c r="B2" s="249"/>
      <c r="C2" s="249"/>
      <c r="D2" s="250" t="str">
        <f ca="1">IF(CELL("type",'Request Limits'!$D2)="b","",'Request Limits'!$D2)</f>
        <v/>
      </c>
      <c r="E2" s="250"/>
      <c r="F2" s="250"/>
      <c r="G2" s="250"/>
      <c r="H2" s="250"/>
      <c r="I2" s="19" t="s">
        <v>1</v>
      </c>
      <c r="J2" s="243" t="str">
        <f ca="1">IF(CELL("type",'Request Limits'!$K2)="b","",'Request Limits'!$K2)</f>
        <v/>
      </c>
      <c r="K2" s="244"/>
      <c r="M2" s="95"/>
    </row>
    <row r="3" spans="1:13">
      <c r="A3" s="20"/>
      <c r="B3" s="28"/>
      <c r="C3" s="28"/>
      <c r="D3" s="28"/>
      <c r="E3" s="28"/>
      <c r="F3" s="28"/>
      <c r="G3" s="28"/>
      <c r="H3" s="28"/>
      <c r="I3" s="28"/>
      <c r="J3" s="28"/>
      <c r="K3" s="21"/>
      <c r="M3" s="96"/>
    </row>
    <row r="4" spans="1:13">
      <c r="A4" s="20"/>
      <c r="B4" s="80" t="s">
        <v>298</v>
      </c>
      <c r="C4" s="83"/>
      <c r="D4" s="83"/>
      <c r="E4" s="83"/>
      <c r="F4" s="83"/>
      <c r="G4" s="83"/>
      <c r="H4" s="83"/>
      <c r="I4" s="83"/>
      <c r="J4" s="83"/>
      <c r="K4" s="21"/>
      <c r="M4" s="96"/>
    </row>
    <row r="5" spans="1:13">
      <c r="A5" s="20"/>
      <c r="B5" s="83"/>
      <c r="C5" s="83"/>
      <c r="D5" s="83"/>
      <c r="E5" s="83"/>
      <c r="F5" s="83"/>
      <c r="G5" s="83"/>
      <c r="H5" s="83"/>
      <c r="I5" s="83"/>
      <c r="J5" s="83"/>
      <c r="K5" s="21"/>
      <c r="M5" s="96"/>
    </row>
    <row r="6" spans="1:13">
      <c r="A6" s="20"/>
      <c r="B6" s="27" t="s">
        <v>48</v>
      </c>
      <c r="C6" s="28"/>
      <c r="D6" s="28"/>
      <c r="E6" s="28"/>
      <c r="F6" s="28"/>
      <c r="G6" s="28"/>
      <c r="H6" s="28"/>
      <c r="I6" s="28"/>
      <c r="J6" s="28"/>
      <c r="K6" s="21"/>
      <c r="M6" s="96"/>
    </row>
    <row r="7" spans="1:13">
      <c r="A7" s="20"/>
      <c r="B7" s="28"/>
      <c r="C7" s="28"/>
      <c r="D7" s="28"/>
      <c r="E7" s="28"/>
      <c r="F7" s="28"/>
      <c r="G7" s="28"/>
      <c r="H7" s="28"/>
      <c r="I7" s="28"/>
      <c r="J7" s="28"/>
      <c r="K7" s="21"/>
      <c r="M7" s="96"/>
    </row>
    <row r="8" spans="1:13" ht="15.75" thickBot="1">
      <c r="A8" s="20"/>
      <c r="B8" s="32" t="s">
        <v>70</v>
      </c>
      <c r="C8" s="279"/>
      <c r="D8" s="279"/>
      <c r="E8" s="279"/>
      <c r="F8" s="279"/>
      <c r="G8" s="279"/>
      <c r="H8" s="29"/>
      <c r="I8" s="32" t="s">
        <v>45</v>
      </c>
      <c r="J8" s="359"/>
      <c r="K8" s="360"/>
      <c r="M8" s="96"/>
    </row>
    <row r="9" spans="1:13" ht="9.75" customHeight="1">
      <c r="A9" s="20"/>
      <c r="B9" s="32"/>
      <c r="C9" s="29"/>
      <c r="D9" s="28"/>
      <c r="E9" s="28"/>
      <c r="F9" s="28"/>
      <c r="G9" s="28"/>
      <c r="H9" s="29"/>
      <c r="I9" s="32"/>
      <c r="J9" s="28"/>
      <c r="K9" s="21"/>
      <c r="M9" s="96"/>
    </row>
    <row r="10" spans="1:13" ht="15.75" thickBot="1">
      <c r="A10" s="20"/>
      <c r="B10" s="32" t="s">
        <v>70</v>
      </c>
      <c r="C10" s="279"/>
      <c r="D10" s="279"/>
      <c r="E10" s="279"/>
      <c r="F10" s="279"/>
      <c r="G10" s="279"/>
      <c r="H10" s="29"/>
      <c r="I10" s="32" t="s">
        <v>45</v>
      </c>
      <c r="J10" s="359"/>
      <c r="K10" s="360"/>
      <c r="M10" s="96"/>
    </row>
    <row r="11" spans="1:13">
      <c r="A11" s="20"/>
      <c r="B11" s="28"/>
      <c r="C11" s="28"/>
      <c r="D11" s="28"/>
      <c r="E11" s="28"/>
      <c r="F11" s="28"/>
      <c r="G11" s="28"/>
      <c r="H11" s="28"/>
      <c r="I11" s="28"/>
      <c r="J11" s="28"/>
      <c r="K11" s="21"/>
      <c r="M11" s="96"/>
    </row>
    <row r="12" spans="1:13" ht="30" customHeight="1">
      <c r="A12" s="20"/>
      <c r="B12" s="355" t="s">
        <v>169</v>
      </c>
      <c r="C12" s="355"/>
      <c r="D12" s="355"/>
      <c r="E12" s="355"/>
      <c r="F12" s="355"/>
      <c r="G12" s="355"/>
      <c r="H12" s="355"/>
      <c r="I12" s="355"/>
      <c r="J12" s="355"/>
      <c r="K12" s="356"/>
      <c r="M12" s="96"/>
    </row>
    <row r="13" spans="1:13" ht="6" customHeight="1">
      <c r="A13" s="20"/>
      <c r="B13" s="86"/>
      <c r="C13" s="86"/>
      <c r="D13" s="86"/>
      <c r="E13" s="86"/>
      <c r="F13" s="86"/>
      <c r="G13" s="86"/>
      <c r="H13" s="86"/>
      <c r="I13" s="86"/>
      <c r="J13" s="86"/>
      <c r="K13" s="87"/>
      <c r="M13" s="96"/>
    </row>
    <row r="14" spans="1:13" ht="15.95" customHeight="1">
      <c r="A14" s="20"/>
      <c r="B14" s="110" t="s">
        <v>181</v>
      </c>
      <c r="C14" s="92"/>
      <c r="D14" s="92"/>
      <c r="E14" s="92"/>
      <c r="F14" s="92"/>
      <c r="G14" s="92"/>
      <c r="H14" s="92"/>
      <c r="I14" s="92"/>
      <c r="J14" s="92"/>
      <c r="K14" s="94"/>
      <c r="M14" s="95"/>
    </row>
    <row r="15" spans="1:13" ht="12.95" customHeight="1">
      <c r="A15" s="20"/>
      <c r="B15" s="110" t="s">
        <v>188</v>
      </c>
      <c r="C15" s="110"/>
      <c r="D15" s="110"/>
      <c r="E15" s="110"/>
      <c r="F15" s="110"/>
      <c r="G15" s="110"/>
      <c r="H15" s="110"/>
      <c r="I15" s="110"/>
      <c r="J15" s="110"/>
      <c r="K15" s="112"/>
      <c r="M15" s="95"/>
    </row>
    <row r="16" spans="1:13" ht="15" customHeight="1">
      <c r="A16" s="20"/>
      <c r="B16" s="110" t="s">
        <v>303</v>
      </c>
      <c r="C16" s="92"/>
      <c r="D16" s="92"/>
      <c r="E16" s="92"/>
      <c r="F16" s="92"/>
      <c r="G16" s="92"/>
      <c r="H16" s="92"/>
      <c r="I16" s="92"/>
      <c r="J16" s="92"/>
      <c r="K16" s="94"/>
    </row>
    <row r="17" spans="1:13" ht="15" customHeight="1" thickBot="1">
      <c r="A17" s="20"/>
      <c r="B17" s="110" t="s">
        <v>145</v>
      </c>
      <c r="C17" s="92"/>
      <c r="D17" s="92"/>
      <c r="E17" s="354"/>
      <c r="F17" s="354"/>
      <c r="G17" s="354"/>
      <c r="H17" s="110" t="s">
        <v>300</v>
      </c>
      <c r="I17" s="92"/>
      <c r="J17" s="92"/>
      <c r="K17" s="94"/>
    </row>
    <row r="18" spans="1:13" ht="15" customHeight="1" thickBot="1">
      <c r="A18" s="20"/>
      <c r="B18" s="110" t="s">
        <v>146</v>
      </c>
      <c r="C18" s="92"/>
      <c r="D18" s="92"/>
      <c r="E18" s="92"/>
      <c r="F18" s="354"/>
      <c r="G18" s="354"/>
      <c r="H18" s="354"/>
      <c r="I18" s="111" t="s">
        <v>301</v>
      </c>
      <c r="J18" s="93"/>
      <c r="K18" s="94"/>
    </row>
    <row r="19" spans="1:13" ht="15.95" customHeight="1">
      <c r="A19" s="20"/>
      <c r="B19" s="110" t="s">
        <v>182</v>
      </c>
      <c r="C19" s="92"/>
      <c r="D19" s="92"/>
      <c r="E19" s="92"/>
      <c r="F19" s="92"/>
      <c r="G19" s="92"/>
      <c r="H19" s="92"/>
      <c r="I19" s="92"/>
      <c r="J19" s="92"/>
      <c r="K19" s="94"/>
    </row>
    <row r="20" spans="1:13" ht="12.95" customHeight="1">
      <c r="A20" s="20"/>
      <c r="B20" s="110" t="s">
        <v>190</v>
      </c>
      <c r="C20" s="92"/>
      <c r="D20" s="92"/>
      <c r="E20" s="92"/>
      <c r="F20" s="92"/>
      <c r="G20" s="92"/>
      <c r="H20" s="92"/>
      <c r="I20" s="92"/>
      <c r="J20" s="92"/>
      <c r="K20" s="94"/>
    </row>
    <row r="21" spans="1:13" ht="15.95" customHeight="1">
      <c r="A21" s="20"/>
      <c r="B21" s="366" t="s">
        <v>304</v>
      </c>
      <c r="C21" s="366"/>
      <c r="D21" s="366"/>
      <c r="E21" s="366"/>
      <c r="F21" s="366"/>
      <c r="G21" s="366"/>
      <c r="H21" s="366"/>
      <c r="I21" s="366"/>
      <c r="J21" s="366"/>
      <c r="K21" s="367"/>
    </row>
    <row r="22" spans="1:13" ht="15.95" customHeight="1">
      <c r="A22" s="20"/>
      <c r="B22" s="110" t="s">
        <v>183</v>
      </c>
      <c r="C22" s="92"/>
      <c r="D22" s="92"/>
      <c r="E22" s="92"/>
      <c r="F22" s="92"/>
      <c r="G22" s="92"/>
      <c r="H22" s="92"/>
      <c r="I22" s="92"/>
      <c r="J22" s="92"/>
      <c r="K22" s="94"/>
      <c r="M22" s="95"/>
    </row>
    <row r="23" spans="1:13" ht="12.95" customHeight="1">
      <c r="A23" s="20"/>
      <c r="B23" s="110" t="s">
        <v>305</v>
      </c>
      <c r="C23" s="92"/>
      <c r="D23" s="92"/>
      <c r="E23" s="92"/>
      <c r="F23" s="92"/>
      <c r="G23" s="92"/>
      <c r="H23" s="92"/>
      <c r="I23" s="92"/>
      <c r="J23" s="92"/>
      <c r="K23" s="94"/>
      <c r="M23" s="95"/>
    </row>
    <row r="24" spans="1:13" ht="14.25" customHeight="1">
      <c r="A24" s="20"/>
      <c r="B24" s="28"/>
      <c r="C24" s="28"/>
      <c r="D24" s="28"/>
      <c r="E24" s="28"/>
      <c r="F24" s="28"/>
      <c r="G24" s="28"/>
      <c r="H24" s="28"/>
      <c r="I24" s="28"/>
      <c r="J24" s="28"/>
      <c r="K24" s="21"/>
      <c r="M24" s="96"/>
    </row>
    <row r="25" spans="1:13" ht="14.25" customHeight="1">
      <c r="A25" s="20"/>
      <c r="B25" s="22" t="s">
        <v>47</v>
      </c>
      <c r="C25" s="28"/>
      <c r="D25" s="28"/>
      <c r="E25" s="28"/>
      <c r="F25" s="28"/>
      <c r="G25" s="28"/>
      <c r="H25" s="28"/>
      <c r="I25" s="28"/>
      <c r="J25" s="28"/>
      <c r="K25" s="21"/>
      <c r="M25" s="95"/>
    </row>
    <row r="26" spans="1:13" ht="13.5" customHeight="1">
      <c r="A26" s="20"/>
      <c r="B26" s="28"/>
      <c r="C26" s="28"/>
      <c r="D26" s="28"/>
      <c r="E26" s="28"/>
      <c r="F26" s="28"/>
      <c r="G26" s="28"/>
      <c r="H26" s="28"/>
      <c r="I26" s="28"/>
      <c r="J26" s="28"/>
      <c r="K26" s="21"/>
      <c r="M26" s="95"/>
    </row>
    <row r="27" spans="1:13" ht="15.75" thickBot="1">
      <c r="A27" s="20"/>
      <c r="B27" s="32" t="s">
        <v>70</v>
      </c>
      <c r="C27" s="365"/>
      <c r="D27" s="365"/>
      <c r="E27" s="365"/>
      <c r="F27" s="365"/>
      <c r="G27" s="365"/>
      <c r="H27" s="29"/>
      <c r="I27" s="32" t="s">
        <v>45</v>
      </c>
      <c r="J27" s="363"/>
      <c r="K27" s="364"/>
    </row>
    <row r="28" spans="1:13" ht="9.75" customHeight="1">
      <c r="A28" s="20"/>
      <c r="B28" s="32"/>
      <c r="C28" s="29"/>
      <c r="D28" s="28"/>
      <c r="E28" s="28"/>
      <c r="F28" s="28"/>
      <c r="G28" s="28"/>
      <c r="H28" s="29"/>
      <c r="I28" s="32"/>
      <c r="J28" s="28"/>
      <c r="K28" s="21"/>
    </row>
    <row r="29" spans="1:13" ht="15.75" thickBot="1">
      <c r="A29" s="20"/>
      <c r="B29" s="32" t="s">
        <v>70</v>
      </c>
      <c r="C29" s="365"/>
      <c r="D29" s="365"/>
      <c r="E29" s="365"/>
      <c r="F29" s="365"/>
      <c r="G29" s="365"/>
      <c r="H29" s="29"/>
      <c r="I29" s="32" t="s">
        <v>45</v>
      </c>
      <c r="J29" s="363"/>
      <c r="K29" s="364"/>
    </row>
    <row r="30" spans="1:13">
      <c r="A30" s="20"/>
      <c r="B30" s="28"/>
      <c r="C30" s="28"/>
      <c r="D30" s="28"/>
      <c r="E30" s="28"/>
      <c r="F30" s="28"/>
      <c r="G30" s="28"/>
      <c r="H30" s="28"/>
      <c r="I30" s="28"/>
      <c r="J30" s="28"/>
      <c r="K30" s="21"/>
    </row>
    <row r="31" spans="1:13" ht="27" customHeight="1">
      <c r="A31" s="20"/>
      <c r="B31" s="355" t="s">
        <v>170</v>
      </c>
      <c r="C31" s="355"/>
      <c r="D31" s="355"/>
      <c r="E31" s="355"/>
      <c r="F31" s="355"/>
      <c r="G31" s="355"/>
      <c r="H31" s="355"/>
      <c r="I31" s="355"/>
      <c r="J31" s="355"/>
      <c r="K31" s="356"/>
    </row>
    <row r="32" spans="1:13" ht="7.5" customHeight="1">
      <c r="A32" s="20"/>
      <c r="B32" s="23"/>
      <c r="C32" s="83"/>
      <c r="D32" s="83"/>
      <c r="E32" s="83"/>
      <c r="F32" s="83"/>
      <c r="G32" s="83"/>
      <c r="H32" s="83"/>
      <c r="I32" s="83"/>
      <c r="J32" s="83"/>
      <c r="K32" s="21"/>
    </row>
    <row r="33" spans="1:11" ht="15" customHeight="1">
      <c r="A33" s="20"/>
      <c r="B33" s="110" t="s">
        <v>144</v>
      </c>
      <c r="C33" s="92"/>
      <c r="D33" s="92"/>
      <c r="E33" s="92"/>
      <c r="F33" s="92"/>
      <c r="G33" s="92"/>
      <c r="H33" s="92"/>
      <c r="I33" s="92"/>
      <c r="J33" s="92"/>
      <c r="K33" s="94"/>
    </row>
    <row r="34" spans="1:11" ht="15" customHeight="1">
      <c r="A34" s="20"/>
      <c r="B34" s="110" t="s">
        <v>306</v>
      </c>
      <c r="C34" s="92"/>
      <c r="D34" s="92"/>
      <c r="E34" s="92"/>
      <c r="F34" s="92"/>
      <c r="G34" s="92"/>
      <c r="H34" s="92"/>
      <c r="I34" s="92"/>
      <c r="J34" s="92"/>
      <c r="K34" s="94"/>
    </row>
    <row r="35" spans="1:11" ht="15.75" customHeight="1" thickBot="1">
      <c r="A35" s="20"/>
      <c r="B35" s="110" t="s">
        <v>385</v>
      </c>
      <c r="C35" s="92"/>
      <c r="D35" s="92"/>
      <c r="E35" s="92"/>
      <c r="F35" s="354"/>
      <c r="G35" s="354"/>
      <c r="H35" s="354"/>
      <c r="I35" s="111" t="s">
        <v>301</v>
      </c>
      <c r="J35" s="93"/>
      <c r="K35" s="94"/>
    </row>
    <row r="36" spans="1:11" ht="15.95" customHeight="1">
      <c r="A36" s="20"/>
      <c r="B36" s="110" t="s">
        <v>386</v>
      </c>
      <c r="C36" s="92"/>
      <c r="D36" s="92"/>
      <c r="E36" s="92"/>
      <c r="F36" s="92"/>
      <c r="G36" s="92"/>
      <c r="H36" s="92"/>
      <c r="I36" s="92"/>
      <c r="J36" s="92"/>
      <c r="K36" s="94"/>
    </row>
    <row r="37" spans="1:11" ht="12.95" customHeight="1">
      <c r="A37" s="20"/>
      <c r="B37" s="110" t="s">
        <v>190</v>
      </c>
      <c r="C37" s="92"/>
      <c r="D37" s="92"/>
      <c r="E37" s="92"/>
      <c r="F37" s="92"/>
      <c r="G37" s="92"/>
      <c r="H37" s="92"/>
      <c r="I37" s="92"/>
      <c r="J37" s="92"/>
      <c r="K37" s="94"/>
    </row>
    <row r="38" spans="1:11" ht="15" customHeight="1">
      <c r="A38" s="20"/>
      <c r="B38" s="110" t="s">
        <v>387</v>
      </c>
      <c r="C38" s="92"/>
      <c r="D38" s="92"/>
      <c r="E38" s="92"/>
      <c r="F38" s="92"/>
      <c r="G38" s="92"/>
      <c r="H38" s="92"/>
      <c r="I38" s="92"/>
      <c r="J38" s="92"/>
      <c r="K38" s="94"/>
    </row>
    <row r="39" spans="1:11" ht="15.95" customHeight="1">
      <c r="A39" s="20"/>
      <c r="B39" s="110" t="s">
        <v>388</v>
      </c>
      <c r="C39" s="125"/>
      <c r="D39" s="125"/>
      <c r="E39" s="125"/>
      <c r="F39" s="125"/>
      <c r="G39" s="125"/>
      <c r="H39" s="125"/>
      <c r="I39" s="125"/>
      <c r="J39" s="125"/>
      <c r="K39" s="126"/>
    </row>
    <row r="40" spans="1:11" ht="12.95" customHeight="1">
      <c r="A40" s="20"/>
      <c r="B40" s="110" t="s">
        <v>307</v>
      </c>
      <c r="C40" s="125"/>
      <c r="D40" s="125"/>
      <c r="E40" s="125"/>
      <c r="F40" s="125"/>
      <c r="G40" s="125"/>
      <c r="H40" s="125"/>
      <c r="I40" s="125"/>
      <c r="J40" s="125"/>
      <c r="K40" s="126"/>
    </row>
    <row r="41" spans="1:11" ht="15.75" thickBot="1">
      <c r="A41" s="24"/>
      <c r="B41" s="48"/>
      <c r="C41" s="48"/>
      <c r="D41" s="48"/>
      <c r="E41" s="48"/>
      <c r="F41" s="48"/>
      <c r="G41" s="48"/>
      <c r="H41" s="48"/>
      <c r="I41" s="48"/>
      <c r="J41" s="48"/>
      <c r="K41" s="49"/>
    </row>
    <row r="42" spans="1:11" ht="15.75" thickTop="1"/>
    <row r="43" spans="1:11">
      <c r="B43" s="58" t="s">
        <v>64</v>
      </c>
    </row>
    <row r="44" spans="1:11">
      <c r="B44" t="s">
        <v>65</v>
      </c>
    </row>
    <row r="45" spans="1:11">
      <c r="B45" s="59" t="s">
        <v>66</v>
      </c>
    </row>
    <row r="47" spans="1:11">
      <c r="B47" s="97"/>
      <c r="C47" s="97"/>
      <c r="D47" s="97"/>
      <c r="E47" s="97"/>
      <c r="F47" s="97"/>
      <c r="G47" s="97"/>
      <c r="H47" s="97"/>
      <c r="I47" s="97"/>
      <c r="J47" s="97"/>
    </row>
  </sheetData>
  <sheetProtection algorithmName="SHA-512" hashValue="jwTFNZ8lZPlJ/md/ScT2R4OZtFV15oUr1hCz2Eh4XnsoM1uq4BDUPaXj7Kfe9CCS66k4FtWetOPPbGPWz+v0Qw==" saltValue="tRwxoEhlH6lbTuhPto649Q==" spinCount="100000" sheet="1" objects="1" scenarios="1" selectLockedCells="1"/>
  <mergeCells count="20">
    <mergeCell ref="A1:C1"/>
    <mergeCell ref="D1:H1"/>
    <mergeCell ref="J1:K1"/>
    <mergeCell ref="A2:C2"/>
    <mergeCell ref="J8:K8"/>
    <mergeCell ref="F35:H35"/>
    <mergeCell ref="D2:H2"/>
    <mergeCell ref="J2:K2"/>
    <mergeCell ref="J27:K27"/>
    <mergeCell ref="C27:G27"/>
    <mergeCell ref="F18:H18"/>
    <mergeCell ref="C8:G8"/>
    <mergeCell ref="C10:G10"/>
    <mergeCell ref="J29:K29"/>
    <mergeCell ref="C29:G29"/>
    <mergeCell ref="B31:K31"/>
    <mergeCell ref="B12:K12"/>
    <mergeCell ref="E17:G17"/>
    <mergeCell ref="B21:K21"/>
    <mergeCell ref="J10:K10"/>
  </mergeCells>
  <printOptions horizontalCentered="1"/>
  <pageMargins left="0.35" right="0.35" top="0.5" bottom="0.5" header="0.3" footer="0.3"/>
  <pageSetup orientation="portrait" blackAndWhite="1" r:id="rId1"/>
  <headerFooter>
    <oddFooter>&amp;LPage 9&amp;C&amp;A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Request Limits</vt:lpstr>
      <vt:lpstr>Non-Corporation Funding</vt:lpstr>
      <vt:lpstr>Equity Commitment (1)</vt:lpstr>
      <vt:lpstr>Equity Commitment (2)</vt:lpstr>
      <vt:lpstr>Construction</vt:lpstr>
      <vt:lpstr>Permanent</vt:lpstr>
      <vt:lpstr>TDC PU Limitation</vt:lpstr>
      <vt:lpstr>Local Govt Contr. (1)</vt:lpstr>
      <vt:lpstr>Local Govt Contr. (2)</vt:lpstr>
      <vt:lpstr>Local Govt Contr. (3)</vt:lpstr>
      <vt:lpstr>Reasons Local Govt Not at Max</vt:lpstr>
      <vt:lpstr>Ineligibility</vt:lpstr>
      <vt:lpstr>Commitment Notes</vt:lpstr>
      <vt:lpstr>Non-Corp.-Non-HFA Bonds</vt:lpstr>
      <vt:lpstr>'Commitment Notes'!Print_Area</vt:lpstr>
      <vt:lpstr>Construction!Print_Area</vt:lpstr>
      <vt:lpstr>'Equity Commitment (1)'!Print_Area</vt:lpstr>
      <vt:lpstr>'Equity Commitment (2)'!Print_Area</vt:lpstr>
      <vt:lpstr>Ineligibility!Print_Area</vt:lpstr>
      <vt:lpstr>'Local Govt Contr. (1)'!Print_Area</vt:lpstr>
      <vt:lpstr>'Local Govt Contr. (2)'!Print_Area</vt:lpstr>
      <vt:lpstr>'Local Govt Contr. (3)'!Print_Area</vt:lpstr>
      <vt:lpstr>'Non-Corp.-Non-HFA Bonds'!Print_Area</vt:lpstr>
      <vt:lpstr>'Non-Corporation Funding'!Print_Area</vt:lpstr>
      <vt:lpstr>Permanent!Print_Area</vt:lpstr>
      <vt:lpstr>'Reasons Local Govt Not at Max'!Print_Area</vt:lpstr>
      <vt:lpstr>'Request Limits'!Print_Area</vt:lpstr>
      <vt:lpstr>'TDC PU Limitation'!Print_Area</vt:lpstr>
    </vt:vector>
  </TitlesOfParts>
  <Company>Florida Housing Finance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callbaugh</dc:creator>
  <cp:lastModifiedBy>sivasakthi</cp:lastModifiedBy>
  <cp:lastPrinted>2013-10-17T22:03:19Z</cp:lastPrinted>
  <dcterms:created xsi:type="dcterms:W3CDTF">2011-11-14T13:03:08Z</dcterms:created>
  <dcterms:modified xsi:type="dcterms:W3CDTF">2017-03-07T07:05:52Z</dcterms:modified>
</cp:coreProperties>
</file>